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668" activeTab="0"/>
  </bookViews>
  <sheets>
    <sheet name="Формат ФСТ" sheetId="1" r:id="rId1"/>
    <sheet name="приложение 1" sheetId="2" r:id="rId2"/>
    <sheet name="показ надежности" sheetId="3" r:id="rId3"/>
    <sheet name="приложение 3" sheetId="4" r:id="rId4"/>
    <sheet name="приложение 2" sheetId="5" r:id="rId5"/>
  </sheets>
  <definedNames>
    <definedName name="_xlnm.Print_Area" localSheetId="1">'приложение 1'!$A$1:$AJ$51</definedName>
    <definedName name="_xlnm.Print_Area" localSheetId="4">'приложение 2'!$A$1:$CA$46</definedName>
    <definedName name="_xlnm.Print_Area" localSheetId="3">'приложение 3'!$A$1:$H$45</definedName>
    <definedName name="_xlnm.Print_Area" localSheetId="0">'Формат ФСТ'!$B:$K</definedName>
  </definedNames>
  <calcPr fullCalcOnLoad="1"/>
</workbook>
</file>

<file path=xl/sharedStrings.xml><?xml version="1.0" encoding="utf-8"?>
<sst xmlns="http://schemas.openxmlformats.org/spreadsheetml/2006/main" count="619" uniqueCount="262">
  <si>
    <t>№ п/п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</si>
  <si>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</si>
  <si>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</si>
  <si>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</si>
  <si>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</si>
  <si>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</si>
  <si>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</si>
  <si>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</si>
  <si>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</si>
  <si>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</si>
  <si>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</si>
  <si>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</si>
  <si>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</si>
  <si>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</si>
  <si>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</si>
  <si>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</si>
  <si>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</si>
  <si>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</si>
  <si>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</si>
  <si>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</si>
  <si>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</si>
  <si>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</si>
  <si>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</si>
  <si>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</si>
  <si>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</si>
  <si>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</si>
  <si>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</si>
  <si>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</si>
  <si>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</si>
  <si>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</si>
  <si>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</si>
  <si>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</si>
  <si>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2.5.</t>
  </si>
  <si>
    <t>млн.рублей</t>
  </si>
  <si>
    <t>год 
окончания 
строительства</t>
  </si>
  <si>
    <t>Справочно:</t>
  </si>
  <si>
    <t>2.6.</t>
  </si>
  <si>
    <t>Стадия реализации проекта</t>
  </si>
  <si>
    <t>С/П*</t>
  </si>
  <si>
    <t>*  план, в соответствии с утвержденной инвестиционной программой,  указать кем и когда утверждена инвестиционная программа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</si>
  <si>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</si>
  <si>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</si>
  <si>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</si>
  <si>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</si>
  <si>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</si>
  <si>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</si>
  <si>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</si>
  <si>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Кредиты</t>
  </si>
  <si>
    <t>Полная 
стоимость 
строительства **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</si>
  <si>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</si>
  <si>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</si>
  <si>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Техническое перевооружение и реконструкция</t>
  </si>
  <si>
    <t>Остаточная стоимость строительства **</t>
  </si>
  <si>
    <t>1.5.</t>
  </si>
  <si>
    <t>к приказу Минэнерго России</t>
  </si>
  <si>
    <t>Объем финансирования****</t>
  </si>
  <si>
    <t>Примечание: для сетевых объектов с разделением объектов на ПС, ВЛ и КЛ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</si>
  <si>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</si>
  <si>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</si>
  <si>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</si>
  <si>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</si>
  <si>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</si>
  <si>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</si>
  <si>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</si>
  <si>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</si>
  <si>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</si>
  <si>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</si>
  <si>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</si>
  <si>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</si>
  <si>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Остаток собственных средств на начало года</t>
  </si>
  <si>
    <t>1.1.4.</t>
  </si>
  <si>
    <t>** - для сетевых компаний, переодящих на метод тарифного регулирования RAB, горизонт планирования может быть больше</t>
  </si>
  <si>
    <t>С/П</t>
  </si>
  <si>
    <t>-</t>
  </si>
  <si>
    <t>План 
финансирова-ния 
текущего года</t>
  </si>
  <si>
    <t>3</t>
  </si>
  <si>
    <t>2</t>
  </si>
  <si>
    <t>год 
начала 
строительства</t>
  </si>
  <si>
    <t>Утверждаю:</t>
  </si>
  <si>
    <t xml:space="preserve">  </t>
  </si>
  <si>
    <t>Наименование  проектов, объектов и работ</t>
  </si>
  <si>
    <t>Район</t>
  </si>
  <si>
    <t>Сроки выполнения работ (проектов)</t>
  </si>
  <si>
    <t>Итого за счет регулируемых тарифов (тыс.руб)</t>
  </si>
  <si>
    <t>Источники финансирования, без НДС</t>
  </si>
  <si>
    <t>За счет тарифа на передачу э/э</t>
  </si>
  <si>
    <t>За счет платы за тех. присоеди-нение</t>
  </si>
  <si>
    <t>Начало</t>
  </si>
  <si>
    <t>Амортизация отчетного года</t>
  </si>
  <si>
    <t>Прибыль отчетного года</t>
  </si>
  <si>
    <t>1</t>
  </si>
  <si>
    <t xml:space="preserve">ИТОГО </t>
  </si>
  <si>
    <t>Техническое перевооружение и реконструкция, в.т.ч.:</t>
  </si>
  <si>
    <t>км</t>
  </si>
  <si>
    <t>МВА</t>
  </si>
  <si>
    <t>4</t>
  </si>
  <si>
    <t>5</t>
  </si>
  <si>
    <t>6</t>
  </si>
  <si>
    <t>7</t>
  </si>
  <si>
    <t>9</t>
  </si>
  <si>
    <t>10</t>
  </si>
  <si>
    <t>11</t>
  </si>
  <si>
    <t>12</t>
  </si>
  <si>
    <t>14</t>
  </si>
  <si>
    <t>15</t>
  </si>
  <si>
    <t>16</t>
  </si>
  <si>
    <t>17</t>
  </si>
  <si>
    <t>Окончание</t>
  </si>
  <si>
    <t>Сметная стоимость в тек. ценах, без НДС (тыс.руб)</t>
  </si>
  <si>
    <t xml:space="preserve">Министр энергетики Московской области  </t>
  </si>
  <si>
    <t>млн. руб.</t>
  </si>
  <si>
    <t>итого</t>
  </si>
  <si>
    <t>IV кв.</t>
  </si>
  <si>
    <t>III кв.</t>
  </si>
  <si>
    <t>II кв.</t>
  </si>
  <si>
    <t>I кв.</t>
  </si>
  <si>
    <t>Ввод основных средств сетевых организаций</t>
  </si>
  <si>
    <t>Вывод мощностей</t>
  </si>
  <si>
    <t>Ввод мощностей *</t>
  </si>
  <si>
    <t>Наименование проекта</t>
  </si>
  <si>
    <t>Примечание</t>
  </si>
  <si>
    <t>дефектная ведомость, год ввода в эксплуатацию - 1958, износ 100%</t>
  </si>
  <si>
    <t>дефектная ведомость, год ввода в эксплуатацию - 1953, износ 100%</t>
  </si>
  <si>
    <t>дефектная ведомость, год ввода в эксплуатацию - 1927, износ 100%</t>
  </si>
  <si>
    <t>План 2018 года</t>
  </si>
  <si>
    <t>План 2019 года</t>
  </si>
  <si>
    <t>2019</t>
  </si>
  <si>
    <t>2018</t>
  </si>
  <si>
    <t xml:space="preserve">План 2019 года </t>
  </si>
  <si>
    <t xml:space="preserve">План 2018 года </t>
  </si>
  <si>
    <t>дефектная ведомость, год ввода в эксплуатацию -1988г., износ 100%</t>
  </si>
  <si>
    <t>дефектная ведомость, год ввода в эксплуатацию 1995г., износ 100 %</t>
  </si>
  <si>
    <t>Приобретение высоковольтной лаборатории</t>
  </si>
  <si>
    <t>План 2020 года</t>
  </si>
  <si>
    <t xml:space="preserve">План 2020 года </t>
  </si>
  <si>
    <t>2020</t>
  </si>
  <si>
    <t>Проектная мощность/ 
протяженность сетей (МВт/Гкал/ч/км/МВА)</t>
  </si>
  <si>
    <t>Протяжен-ность сетей, км</t>
  </si>
  <si>
    <t xml:space="preserve"> Мощность трансформа-торов,МВА</t>
  </si>
  <si>
    <t>Физические параметры объекта</t>
  </si>
  <si>
    <t>Коли- чество, шт</t>
  </si>
  <si>
    <t>шт</t>
  </si>
  <si>
    <t>Ввод объектов</t>
  </si>
  <si>
    <t>Монтаж силовой кабельной линии КЛ- 6 кВ от РУ-6 кВ РТП-1519  до вновь устанавливаемых БКТП, взамен выбывающих основных фондов в мкр. Первомайский</t>
  </si>
  <si>
    <t>Монтаж высоковольтных воздушных линий  ВЛК-6 кВ  от РУ-6 кВ БКТП до РУ-6 кВ  монтируемых  СТП, взамен выбывающих основных фондов в мкр. Первомайский</t>
  </si>
  <si>
    <t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t>
  </si>
  <si>
    <t>Строительство линии 237 ТП-303 КТП-305 взамен выбывающих основных фондов, по адресу: пос. Образцово</t>
  </si>
  <si>
    <t>Строительство кабельной линии 6кВ л.130 ТП-305-МРП-705 взамен выбывающих основных фондов, по адресу: пос. Образцово</t>
  </si>
  <si>
    <t>Строительство линии 712 А ТП-310-КТП-1160 взамен выбывающих основных фондов, по адресу: пос. Образцово</t>
  </si>
  <si>
    <t>Замена оборудования РУ-6кВ ТП-330, по адресу: мкр. Болшево ул. Московская</t>
  </si>
  <si>
    <t>8</t>
  </si>
  <si>
    <t>13</t>
  </si>
  <si>
    <t>18</t>
  </si>
  <si>
    <t>19</t>
  </si>
  <si>
    <t>20</t>
  </si>
  <si>
    <t>21</t>
  </si>
  <si>
    <t>22</t>
  </si>
  <si>
    <t>23</t>
  </si>
  <si>
    <t>деф.вед., год ввода в эксплуатацию -1979г., износ 100%</t>
  </si>
  <si>
    <t>деф.вед., год ввода в эксплуатацию -1996г., износ 100%</t>
  </si>
  <si>
    <t>деф.вед.,, год ввода в эксплуатацию 1995г., износ 100 %</t>
  </si>
  <si>
    <t>г. Королев Моск. область</t>
  </si>
  <si>
    <t>Приобретение МАЗ-5340В3</t>
  </si>
  <si>
    <t>Износ 100 %</t>
  </si>
  <si>
    <t>Приобретение ГАЗ 2752</t>
  </si>
  <si>
    <t>Приобретение автобуса ПАЗ-32053</t>
  </si>
  <si>
    <t>Приобретение автоподъемника АПТ-18 на ГАЗ-3309</t>
  </si>
  <si>
    <t>Приобретение LADA KALINA 21941</t>
  </si>
  <si>
    <t>Приобретение LADA Largus</t>
  </si>
  <si>
    <t>дефектная ведомость, год ввода в эксплуатацию -1983 г. износ 100%</t>
  </si>
  <si>
    <t>дефектная ведомость, год ввода в эксплуатацию -1988 г. износ 100%</t>
  </si>
  <si>
    <t>дефектная ведомость, год ввода в эксплуатацию -1981 г. износ 100%</t>
  </si>
  <si>
    <t>Реконструкция РУ-10 кВ ТП-400, по адресу: г. Королев, ул. Мичурина,д. 21 Г</t>
  </si>
  <si>
    <t>Реконструкция кабельной линии 10 кВ ТП-315 ТП-419, по адресу: г. Королев, ул. Калининградская</t>
  </si>
  <si>
    <t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t>
  </si>
  <si>
    <t>2021</t>
  </si>
  <si>
    <t>Реконструкция РУ-6кВ РП-1542,  по адресу: мкр.Болшево, ул.Б.Комитетская</t>
  </si>
  <si>
    <t>Реконструкция РУ-6 кВ РП-1521 ,по адресу: Московская область, мкр.Первомайский, ул.Советская</t>
  </si>
  <si>
    <t>План 2021 года</t>
  </si>
  <si>
    <t xml:space="preserve">План 2021 года </t>
  </si>
  <si>
    <t>План 2020года</t>
  </si>
  <si>
    <t>Реконструкция КРУН-2, по адресу: мкр. Первомайский, ул. Советская</t>
  </si>
  <si>
    <t>Плановые показатели энергети- ческой эффектив- ности проекта</t>
  </si>
  <si>
    <t>Перечень инвестиционных проектов и плановые показатели реализации инвестиционной программы.</t>
  </si>
  <si>
    <t>Акционерное общество "МСК Энергосеть"</t>
  </si>
  <si>
    <t>Приложение  № 1</t>
  </si>
  <si>
    <t>от « 05 » апреля 2013 г. № 185</t>
  </si>
  <si>
    <t>Приложение № 2</t>
  </si>
  <si>
    <t>Первоначальная стоимость вводимых основных средств (без НДС)</t>
  </si>
  <si>
    <t>План ввода основных средств</t>
  </si>
  <si>
    <t>&lt;*&gt; Заполняется в отношении инвестиционных программ сетевых организаций.</t>
  </si>
  <si>
    <t>&lt;**&gt; 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</si>
  <si>
    <t>&lt;***&gt; Иные натуральные количественные показатели объектов основных средств.</t>
  </si>
  <si>
    <t>Примечание: для сетевых объектов с разделением объектов на ПС, ВЛ и КЛ.</t>
  </si>
  <si>
    <t>&lt;*&gt; С - строительство, П - проектирование.</t>
  </si>
  <si>
    <t>&lt;**&gt; Согласно проектной документации в текущих ценах (с НДС).</t>
  </si>
  <si>
    <t>&lt;***&gt; Для сетевых организаций, переходящих на метод тарифного регулирования RAB, горизонт планирования может быть больше.</t>
  </si>
  <si>
    <t>&lt;****&gt; В прогнозных ценах соответствующего года.</t>
  </si>
  <si>
    <t>Наименование
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</si>
  <si>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</si>
  <si>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</si>
  <si>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Приложение  № 3</t>
  </si>
  <si>
    <t>Объемы и источники финансирования инвестиционной программы
(в прогнозных ценах соответствующих лет), млн. рублей</t>
  </si>
  <si>
    <t>Возврат НДС</t>
  </si>
  <si>
    <t>Реконструкция электроснабжения РП-1517 в пос. Тарасовка Пушкинского р-на</t>
  </si>
  <si>
    <t>Пушкинский р-н, Моск. область</t>
  </si>
  <si>
    <t>Реконструкция электроснабжения ТП-31 в западной части г. Королев</t>
  </si>
  <si>
    <t>дефектная ведомость, год ввода в эксплуатацию - 1965, износ 100%</t>
  </si>
  <si>
    <t>дефектная ведомость, год ввода в эксплуатацию - 1959, износ 100%</t>
  </si>
  <si>
    <t>Целевые показатели надежности и качества услуг по передаче электрической энергии</t>
  </si>
  <si>
    <t xml:space="preserve">2018 год </t>
  </si>
  <si>
    <t xml:space="preserve">2019 год </t>
  </si>
  <si>
    <t xml:space="preserve">2020 год </t>
  </si>
  <si>
    <t xml:space="preserve">2021 год </t>
  </si>
  <si>
    <r>
      <t>Показатель уровня качества предоставляемого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</si>
  <si>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&lt;*&gt; Заполняется в отношении сетевых организаций, в том числе организации по управлению единой национальной (общероссийской) электрической сетью.</t>
  </si>
  <si>
    <t>&lt;**&gt; Количество заполняемых столбцов должно соответствовать периоду реализации инвестиционной программы.</t>
  </si>
  <si>
    <t>&lt;***&gt; Показатель не заполняется в отношении организации по управлению единой национальной (общероссийской) электрической сетью.</t>
  </si>
  <si>
    <t>Реконструкция кабельной линии 10 кВ РП-1536 ТП-315, по адресу: г. Королев, ул. Калининградская</t>
  </si>
  <si>
    <t>ПРОГРАММА КАПИТАЛЬНЫХ ВЛОЖЕНИЙ АКЦИОНЕРНОГО ОБЩЕСТВА "МСК ЭНЕРГОСЕТЬ" НА 2018-2022 г.г.</t>
  </si>
  <si>
    <t>2022</t>
  </si>
  <si>
    <t>Реконструкция РУ-10 кВ РП-1522, по адресу: г. Королев, ул. Мичурина,д. 21 Д</t>
  </si>
  <si>
    <t xml:space="preserve">2022 год </t>
  </si>
  <si>
    <t>Значение показателя, 2018-2022 годы</t>
  </si>
  <si>
    <t xml:space="preserve">План 2022 года </t>
  </si>
  <si>
    <t>24</t>
  </si>
  <si>
    <t>План 2022 года</t>
  </si>
  <si>
    <t>дефектная ведомость, год ввода в эксплуатацию -1996 г. износ 100%</t>
  </si>
  <si>
    <t>Генеральный директор АО "МСК Энерго"                                                              В.А. Борисенков</t>
  </si>
  <si>
    <t>Генеральный директор АО "МСК Энерго"                                                                                    В.А. Борисенков</t>
  </si>
  <si>
    <t>Генеральный директор АО "МСК Энерго"                                                                             В.А. Борисенков</t>
  </si>
  <si>
    <t>Идентификатор проекта</t>
  </si>
  <si>
    <t>H_2</t>
  </si>
  <si>
    <t>H_3</t>
  </si>
  <si>
    <t>H_4</t>
  </si>
  <si>
    <t>H_5</t>
  </si>
  <si>
    <t>H_6</t>
  </si>
  <si>
    <t>H_7</t>
  </si>
  <si>
    <t>H_8</t>
  </si>
  <si>
    <t>H_9</t>
  </si>
  <si>
    <t>H_10</t>
  </si>
  <si>
    <t>H_11</t>
  </si>
  <si>
    <t>H_12</t>
  </si>
  <si>
    <t>H_13</t>
  </si>
  <si>
    <t>H_14</t>
  </si>
  <si>
    <t>H_15</t>
  </si>
  <si>
    <t>H_16</t>
  </si>
  <si>
    <t>H_17</t>
  </si>
  <si>
    <t>H_18</t>
  </si>
  <si>
    <t>H_19</t>
  </si>
  <si>
    <t>H_20</t>
  </si>
  <si>
    <t>H_21</t>
  </si>
  <si>
    <t>H_22</t>
  </si>
  <si>
    <t>H_23</t>
  </si>
  <si>
    <t>H_24</t>
  </si>
  <si>
    <t>G_16_K</t>
  </si>
  <si>
    <t>25</t>
  </si>
  <si>
    <t>H_25</t>
  </si>
  <si>
    <t>Реконструкция РУ-6кВ РП-1535 ,по адресу: мкр.Болшево, ул. Советская.</t>
  </si>
  <si>
    <t>Итого за счет регулируемых тарифов 2018-2022 г.г. (тыс.руб)</t>
  </si>
  <si>
    <t>дефектная ведомость, год ввода в эксплуатацию -1998 г. износ 100%</t>
  </si>
  <si>
    <t>дефектная ведомость, , износ 100%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</si>
</sst>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###0.0#####"/>
    <numFmt numFmtId="185" formatCode="_-* #,##0;\(#,##0\);_-* &quot;-&quot;??;_-@"/>
    <numFmt numFmtId="186" formatCode="###,###,###,##0,\,000"/>
    <numFmt numFmtId="187" formatCode="[$-FC19]d\ mmmm\ yyyy\ &quot;г.&quot;"/>
    <numFmt numFmtId="188" formatCode="_(* #,##0_);_(* \(#,##0\);_(* &quot;-&quot;_);_(@_)"/>
    <numFmt numFmtId="189" formatCode="#,##0.0"/>
    <numFmt numFmtId="190" formatCode="#,##0.000"/>
    <numFmt numFmtId="191" formatCode="0.0%"/>
    <numFmt numFmtId="192" formatCode="_(* #,##0.00_);_(* \(#,##0.00\);_(* &quot;-&quot;_);_(@_)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_-* #,##0.000_р_._-;\-* #,##0.000_р_._-;_-* &quot;-&quot;??_р_._-;_-@_-"/>
    <numFmt numFmtId="199" formatCode="_-* #,##0.000_р_._-;\-* #,##0.000_р_._-;_-* &quot;-&quot;???_р_._-;_-@_-"/>
    <numFmt numFmtId="200" formatCode="#,##0.00_ ;\-#,##0.00\ "/>
    <numFmt numFmtId="201" formatCode="0.0000000"/>
    <numFmt numFmtId="202" formatCode="0.00000000"/>
    <numFmt numFmtId="203" formatCode="0.000000000"/>
    <numFmt numFmtId="204" formatCode="0.0000000000"/>
    <numFmt numFmtId="205" formatCode="#,##0.000000"/>
    <numFmt numFmtId="206" formatCode="[$-3000401]0"/>
    <numFmt numFmtId="207" formatCode="#,##0.0000"/>
    <numFmt numFmtId="208" formatCode="#,##0.00\ _₽"/>
  </numFmts>
  <fonts count="62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Helv"/>
      <family val="0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vertAlign val="subscript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2" fontId="0" fillId="0" borderId="10" xfId="0" applyNumberFormat="1" applyFont="1" applyFill="1" applyBorder="1" applyAlignment="1">
      <alignment horizontal="center" vertical="center" wrapText="1"/>
    </xf>
    <xf numFmtId="194" fontId="0" fillId="0" borderId="10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94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 vertical="top"/>
    </xf>
    <xf numFmtId="2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 vertical="center" wrapText="1"/>
    </xf>
    <xf numFmtId="194" fontId="1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5" fillId="0" borderId="0" xfId="53" applyFont="1">
      <alignment/>
      <protection/>
    </xf>
    <xf numFmtId="0" fontId="33" fillId="0" borderId="0" xfId="53" applyFont="1">
      <alignment/>
      <protection/>
    </xf>
    <xf numFmtId="4" fontId="33" fillId="0" borderId="0" xfId="53" applyNumberFormat="1" applyFont="1">
      <alignment/>
      <protection/>
    </xf>
    <xf numFmtId="0" fontId="35" fillId="0" borderId="0" xfId="53" applyFont="1">
      <alignment/>
      <protection/>
    </xf>
    <xf numFmtId="0" fontId="25" fillId="0" borderId="0" xfId="53" applyFont="1" applyAlignment="1">
      <alignment horizontal="left"/>
      <protection/>
    </xf>
    <xf numFmtId="0" fontId="22" fillId="0" borderId="0" xfId="53" applyFont="1">
      <alignment/>
      <protection/>
    </xf>
    <xf numFmtId="0" fontId="33" fillId="0" borderId="0" xfId="53" applyFont="1" applyFill="1">
      <alignment/>
      <protection/>
    </xf>
    <xf numFmtId="0" fontId="33" fillId="0" borderId="0" xfId="53" applyFont="1" applyAlignment="1">
      <alignment horizontal="right" wrapText="1"/>
      <protection/>
    </xf>
    <xf numFmtId="190" fontId="1" fillId="0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0" fillId="27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0" fillId="28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94" fontId="33" fillId="0" borderId="10" xfId="53" applyNumberFormat="1" applyFont="1" applyBorder="1" applyAlignment="1">
      <alignment horizontal="center" vertical="center" wrapText="1"/>
      <protection/>
    </xf>
    <xf numFmtId="194" fontId="35" fillId="0" borderId="10" xfId="53" applyNumberFormat="1" applyFont="1" applyBorder="1" applyAlignment="1">
      <alignment horizontal="center" vertical="center" wrapText="1"/>
      <protection/>
    </xf>
    <xf numFmtId="194" fontId="35" fillId="29" borderId="10" xfId="53" applyNumberFormat="1" applyFont="1" applyFill="1" applyBorder="1" applyAlignment="1">
      <alignment horizontal="center" vertical="center" wrapText="1"/>
      <protection/>
    </xf>
    <xf numFmtId="0" fontId="33" fillId="0" borderId="10" xfId="53" applyFont="1" applyBorder="1" applyAlignment="1">
      <alignment horizontal="center" vertical="center"/>
      <protection/>
    </xf>
    <xf numFmtId="0" fontId="33" fillId="0" borderId="26" xfId="53" applyFont="1" applyBorder="1" applyAlignment="1">
      <alignment horizontal="center" vertical="center"/>
      <protection/>
    </xf>
    <xf numFmtId="0" fontId="33" fillId="0" borderId="0" xfId="53" applyFont="1" applyAlignment="1">
      <alignment horizontal="right" vertical="top" wrapText="1"/>
      <protection/>
    </xf>
    <xf numFmtId="0" fontId="35" fillId="29" borderId="26" xfId="53" applyNumberFormat="1" applyFont="1" applyFill="1" applyBorder="1" applyAlignment="1">
      <alignment horizontal="center" vertical="center" wrapText="1"/>
      <protection/>
    </xf>
    <xf numFmtId="0" fontId="1" fillId="30" borderId="11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194" fontId="1" fillId="30" borderId="10" xfId="0" applyNumberFormat="1" applyFont="1" applyFill="1" applyBorder="1" applyAlignment="1">
      <alignment horizontal="center" vertical="center" wrapText="1"/>
    </xf>
    <xf numFmtId="0" fontId="33" fillId="0" borderId="11" xfId="53" applyFont="1" applyBorder="1" applyAlignment="1">
      <alignment horizontal="center" vertical="center"/>
      <protection/>
    </xf>
    <xf numFmtId="0" fontId="33" fillId="0" borderId="27" xfId="53" applyFont="1" applyBorder="1" applyAlignment="1">
      <alignment horizontal="center" vertical="center"/>
      <protection/>
    </xf>
    <xf numFmtId="194" fontId="35" fillId="29" borderId="11" xfId="53" applyNumberFormat="1" applyFont="1" applyFill="1" applyBorder="1" applyAlignment="1">
      <alignment horizontal="center" vertical="center" wrapText="1"/>
      <protection/>
    </xf>
    <xf numFmtId="194" fontId="33" fillId="0" borderId="11" xfId="53" applyNumberFormat="1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left"/>
      <protection/>
    </xf>
    <xf numFmtId="194" fontId="35" fillId="0" borderId="10" xfId="53" applyNumberFormat="1" applyFont="1" applyFill="1" applyBorder="1" applyAlignment="1">
      <alignment horizontal="center" vertical="center" wrapText="1"/>
      <protection/>
    </xf>
    <xf numFmtId="194" fontId="35" fillId="24" borderId="27" xfId="53" applyNumberFormat="1" applyFont="1" applyFill="1" applyBorder="1" applyAlignment="1">
      <alignment horizontal="center" vertical="center" wrapText="1"/>
      <protection/>
    </xf>
    <xf numFmtId="0" fontId="0" fillId="25" borderId="0" xfId="0" applyFont="1" applyFill="1" applyBorder="1" applyAlignment="1">
      <alignment horizontal="right"/>
    </xf>
    <xf numFmtId="0" fontId="0" fillId="25" borderId="0" xfId="0" applyFont="1" applyFill="1" applyAlignment="1">
      <alignment horizontal="right"/>
    </xf>
    <xf numFmtId="0" fontId="41" fillId="0" borderId="0" xfId="53" applyFont="1" applyFill="1">
      <alignment/>
      <protection/>
    </xf>
    <xf numFmtId="0" fontId="1" fillId="0" borderId="28" xfId="53" applyFont="1" applyFill="1" applyBorder="1" applyAlignment="1">
      <alignment horizontal="center" vertical="center" wrapText="1"/>
      <protection/>
    </xf>
    <xf numFmtId="49" fontId="1" fillId="0" borderId="28" xfId="53" applyNumberFormat="1" applyFont="1" applyFill="1" applyBorder="1" applyAlignment="1">
      <alignment horizontal="center" vertical="center" wrapText="1"/>
      <protection/>
    </xf>
    <xf numFmtId="4" fontId="1" fillId="0" borderId="28" xfId="56" applyNumberFormat="1" applyFont="1" applyFill="1" applyBorder="1" applyAlignment="1">
      <alignment horizontal="center" vertical="center" wrapText="1"/>
      <protection/>
    </xf>
    <xf numFmtId="0" fontId="42" fillId="0" borderId="0" xfId="53" applyFont="1" applyFill="1">
      <alignment/>
      <protection/>
    </xf>
    <xf numFmtId="9" fontId="40" fillId="25" borderId="0" xfId="62" applyFont="1" applyFill="1" applyAlignment="1">
      <alignment/>
    </xf>
    <xf numFmtId="0" fontId="41" fillId="25" borderId="0" xfId="53" applyFont="1" applyFill="1">
      <alignment/>
      <protection/>
    </xf>
    <xf numFmtId="0" fontId="42" fillId="25" borderId="0" xfId="53" applyFont="1" applyFill="1">
      <alignment/>
      <protection/>
    </xf>
    <xf numFmtId="0" fontId="41" fillId="31" borderId="0" xfId="53" applyFont="1" applyFill="1">
      <alignment/>
      <protection/>
    </xf>
    <xf numFmtId="0" fontId="0" fillId="0" borderId="0" xfId="0" applyFont="1" applyFill="1" applyAlignment="1">
      <alignment horizontal="center" vertical="center" readingOrder="1"/>
    </xf>
    <xf numFmtId="49" fontId="0" fillId="0" borderId="0" xfId="0" applyNumberFormat="1" applyFont="1" applyFill="1" applyAlignment="1">
      <alignment horizontal="center" vertical="center" readingOrder="1"/>
    </xf>
    <xf numFmtId="0" fontId="0" fillId="0" borderId="0" xfId="0" applyNumberFormat="1" applyFont="1" applyFill="1" applyAlignment="1">
      <alignment horizontal="center" vertical="center" readingOrder="1"/>
    </xf>
    <xf numFmtId="0" fontId="28" fillId="0" borderId="0" xfId="0" applyNumberFormat="1" applyFont="1" applyFill="1" applyAlignment="1">
      <alignment horizontal="center" vertical="center" readingOrder="1"/>
    </xf>
    <xf numFmtId="0" fontId="28" fillId="0" borderId="0" xfId="0" applyFont="1" applyFill="1" applyAlignment="1">
      <alignment horizontal="center" vertical="center" readingOrder="1"/>
    </xf>
    <xf numFmtId="0" fontId="28" fillId="0" borderId="0" xfId="0" applyFont="1" applyFill="1" applyBorder="1" applyAlignment="1">
      <alignment horizontal="center" vertical="center" readingOrder="1"/>
    </xf>
    <xf numFmtId="4" fontId="39" fillId="0" borderId="0" xfId="0" applyNumberFormat="1" applyFont="1" applyFill="1" applyAlignment="1">
      <alignment horizontal="center" vertical="center" readingOrder="1"/>
    </xf>
    <xf numFmtId="4" fontId="39" fillId="0" borderId="0" xfId="0" applyNumberFormat="1" applyFont="1" applyFill="1" applyBorder="1" applyAlignment="1">
      <alignment horizontal="center" vertical="center" readingOrder="1"/>
    </xf>
    <xf numFmtId="4" fontId="32" fillId="0" borderId="0" xfId="54" applyNumberFormat="1" applyFont="1" applyAlignment="1">
      <alignment horizontal="center" vertical="center" readingOrder="1"/>
      <protection/>
    </xf>
    <xf numFmtId="4" fontId="0" fillId="0" borderId="0" xfId="0" applyNumberFormat="1" applyFont="1" applyFill="1" applyAlignment="1">
      <alignment horizontal="center" vertical="center" readingOrder="1"/>
    </xf>
    <xf numFmtId="0" fontId="0" fillId="0" borderId="0" xfId="0" applyFont="1" applyFill="1" applyBorder="1" applyAlignment="1">
      <alignment horizontal="center" vertical="center" readingOrder="1"/>
    </xf>
    <xf numFmtId="4" fontId="32" fillId="0" borderId="0" xfId="0" applyNumberFormat="1" applyFont="1" applyFill="1" applyBorder="1" applyAlignment="1">
      <alignment horizontal="center" vertical="center" readingOrder="1"/>
    </xf>
    <xf numFmtId="0" fontId="30" fillId="0" borderId="0" xfId="0" applyFont="1" applyFill="1" applyAlignment="1">
      <alignment horizontal="center" vertical="center" readingOrder="1"/>
    </xf>
    <xf numFmtId="0" fontId="30" fillId="0" borderId="0" xfId="0" applyFont="1" applyFill="1" applyBorder="1" applyAlignment="1">
      <alignment horizontal="center" vertical="center" readingOrder="1"/>
    </xf>
    <xf numFmtId="4" fontId="30" fillId="0" borderId="0" xfId="0" applyNumberFormat="1" applyFont="1" applyFill="1" applyBorder="1" applyAlignment="1">
      <alignment horizontal="center" vertical="center" readingOrder="1"/>
    </xf>
    <xf numFmtId="0" fontId="22" fillId="0" borderId="10" xfId="0" applyFont="1" applyFill="1" applyBorder="1" applyAlignment="1">
      <alignment horizontal="center" vertical="center" wrapText="1" readingOrder="1"/>
    </xf>
    <xf numFmtId="49" fontId="22" fillId="0" borderId="10" xfId="0" applyNumberFormat="1" applyFont="1" applyFill="1" applyBorder="1" applyAlignment="1">
      <alignment horizontal="center" vertical="center" wrapText="1" readingOrder="1"/>
    </xf>
    <xf numFmtId="0" fontId="22" fillId="0" borderId="10" xfId="0" applyNumberFormat="1" applyFont="1" applyFill="1" applyBorder="1" applyAlignment="1">
      <alignment horizontal="center" vertical="center" wrapText="1" readingOrder="1"/>
    </xf>
    <xf numFmtId="1" fontId="22" fillId="0" borderId="10" xfId="0" applyNumberFormat="1" applyFont="1" applyFill="1" applyBorder="1" applyAlignment="1">
      <alignment horizontal="center" vertical="center" wrapText="1" readingOrder="1"/>
    </xf>
    <xf numFmtId="1" fontId="22" fillId="29" borderId="10" xfId="0" applyNumberFormat="1" applyFont="1" applyFill="1" applyBorder="1" applyAlignment="1">
      <alignment horizontal="center" vertical="center" wrapText="1" readingOrder="1"/>
    </xf>
    <xf numFmtId="49" fontId="37" fillId="0" borderId="10" xfId="0" applyNumberFormat="1" applyFont="1" applyFill="1" applyBorder="1" applyAlignment="1">
      <alignment horizontal="center" vertical="center" wrapText="1" readingOrder="1"/>
    </xf>
    <xf numFmtId="2" fontId="38" fillId="0" borderId="10" xfId="56" applyNumberFormat="1" applyFont="1" applyFill="1" applyBorder="1" applyAlignment="1">
      <alignment horizontal="center" vertical="center" wrapText="1" readingOrder="1"/>
      <protection/>
    </xf>
    <xf numFmtId="0" fontId="1" fillId="0" borderId="10" xfId="53" applyFont="1" applyFill="1" applyBorder="1" applyAlignment="1">
      <alignment horizontal="center" vertical="center" wrapText="1" readingOrder="1"/>
      <protection/>
    </xf>
    <xf numFmtId="0" fontId="0" fillId="0" borderId="0" xfId="54" applyFont="1" applyAlignment="1">
      <alignment horizontal="center" vertical="center" readingOrder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" fontId="0" fillId="30" borderId="30" xfId="53" applyNumberFormat="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 readingOrder="1"/>
    </xf>
    <xf numFmtId="1" fontId="0" fillId="0" borderId="10" xfId="0" applyNumberFormat="1" applyFont="1" applyFill="1" applyBorder="1" applyAlignment="1">
      <alignment horizontal="center" vertical="center" wrapText="1" readingOrder="1"/>
    </xf>
    <xf numFmtId="194" fontId="28" fillId="0" borderId="0" xfId="0" applyNumberFormat="1" applyFont="1" applyFill="1" applyBorder="1" applyAlignment="1">
      <alignment horizontal="center" vertical="center" readingOrder="1"/>
    </xf>
    <xf numFmtId="194" fontId="39" fillId="0" borderId="0" xfId="0" applyNumberFormat="1" applyFont="1" applyFill="1" applyBorder="1" applyAlignment="1">
      <alignment horizontal="center" vertical="center" readingOrder="1"/>
    </xf>
    <xf numFmtId="194" fontId="0" fillId="0" borderId="0" xfId="0" applyNumberFormat="1" applyFont="1" applyFill="1" applyBorder="1" applyAlignment="1">
      <alignment horizontal="center" vertical="center" readingOrder="1"/>
    </xf>
    <xf numFmtId="194" fontId="30" fillId="0" borderId="0" xfId="0" applyNumberFormat="1" applyFont="1" applyFill="1" applyBorder="1" applyAlignment="1">
      <alignment horizontal="center" vertical="center" readingOrder="1"/>
    </xf>
    <xf numFmtId="194" fontId="0" fillId="0" borderId="0" xfId="0" applyNumberFormat="1" applyBorder="1" applyAlignment="1">
      <alignment/>
    </xf>
    <xf numFmtId="19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 readingOrder="1"/>
    </xf>
    <xf numFmtId="49" fontId="27" fillId="0" borderId="11" xfId="0" applyNumberFormat="1" applyFont="1" applyFill="1" applyBorder="1" applyAlignment="1">
      <alignment horizontal="center" vertical="center" wrapText="1" readingOrder="1"/>
    </xf>
    <xf numFmtId="49" fontId="27" fillId="0" borderId="11" xfId="55" applyNumberFormat="1" applyFont="1" applyFill="1" applyBorder="1" applyAlignment="1">
      <alignment horizontal="center" vertical="center" readingOrder="1"/>
      <protection/>
    </xf>
    <xf numFmtId="4" fontId="0" fillId="0" borderId="27" xfId="56" applyNumberFormat="1" applyFont="1" applyFill="1" applyBorder="1" applyAlignment="1">
      <alignment horizontal="center" vertical="center" wrapText="1"/>
      <protection/>
    </xf>
    <xf numFmtId="1" fontId="1" fillId="24" borderId="28" xfId="56" applyNumberFormat="1" applyFont="1" applyFill="1" applyBorder="1" applyAlignment="1">
      <alignment horizontal="center" vertical="center" wrapText="1"/>
      <protection/>
    </xf>
    <xf numFmtId="4" fontId="1" fillId="24" borderId="28" xfId="56" applyNumberFormat="1" applyFont="1" applyFill="1" applyBorder="1" applyAlignment="1">
      <alignment horizontal="center" vertical="center" wrapText="1"/>
      <protection/>
    </xf>
    <xf numFmtId="0" fontId="1" fillId="30" borderId="2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194" fontId="37" fillId="0" borderId="10" xfId="0" applyNumberFormat="1" applyFont="1" applyFill="1" applyBorder="1" applyAlignment="1">
      <alignment horizontal="center" vertical="center" wrapText="1" readingOrder="1"/>
    </xf>
    <xf numFmtId="2" fontId="37" fillId="0" borderId="10" xfId="62" applyNumberFormat="1" applyFont="1" applyFill="1" applyBorder="1" applyAlignment="1">
      <alignment horizontal="center" vertical="center" wrapText="1" readingOrder="1"/>
    </xf>
    <xf numFmtId="1" fontId="28" fillId="0" borderId="0" xfId="0" applyNumberFormat="1" applyFont="1" applyFill="1" applyBorder="1" applyAlignment="1">
      <alignment horizontal="center" vertical="center" readingOrder="1"/>
    </xf>
    <xf numFmtId="1" fontId="39" fillId="0" borderId="0" xfId="0" applyNumberFormat="1" applyFont="1" applyFill="1" applyBorder="1" applyAlignment="1">
      <alignment horizontal="center" vertical="center" readingOrder="1"/>
    </xf>
    <xf numFmtId="1" fontId="0" fillId="0" borderId="0" xfId="0" applyNumberFormat="1" applyFont="1" applyFill="1" applyBorder="1" applyAlignment="1">
      <alignment horizontal="center" vertical="center" readingOrder="1"/>
    </xf>
    <xf numFmtId="1" fontId="30" fillId="0" borderId="0" xfId="0" applyNumberFormat="1" applyFont="1" applyFill="1" applyBorder="1" applyAlignment="1">
      <alignment horizontal="center" vertical="center" readingOrder="1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3" fontId="28" fillId="0" borderId="0" xfId="0" applyNumberFormat="1" applyFont="1" applyFill="1" applyAlignment="1">
      <alignment horizontal="center" vertical="center" readingOrder="1"/>
    </xf>
    <xf numFmtId="3" fontId="0" fillId="0" borderId="0" xfId="0" applyNumberFormat="1" applyFont="1" applyFill="1" applyAlignment="1">
      <alignment horizontal="center" vertical="center" readingOrder="1"/>
    </xf>
    <xf numFmtId="3" fontId="22" fillId="0" borderId="10" xfId="0" applyNumberFormat="1" applyFont="1" applyFill="1" applyBorder="1" applyAlignment="1">
      <alignment horizontal="center" vertical="center" wrapText="1" readingOrder="1"/>
    </xf>
    <xf numFmtId="3" fontId="37" fillId="0" borderId="10" xfId="0" applyNumberFormat="1" applyFont="1" applyFill="1" applyBorder="1" applyAlignment="1">
      <alignment horizontal="center" vertical="center" wrapText="1" readingOrder="1"/>
    </xf>
    <xf numFmtId="3" fontId="38" fillId="0" borderId="10" xfId="56" applyNumberFormat="1" applyFont="1" applyFill="1" applyBorder="1" applyAlignment="1">
      <alignment horizontal="center" vertical="center" wrapText="1" readingOrder="1"/>
      <protection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27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 readingOrder="1"/>
    </xf>
    <xf numFmtId="49" fontId="27" fillId="0" borderId="10" xfId="0" applyNumberFormat="1" applyFont="1" applyFill="1" applyBorder="1" applyAlignment="1">
      <alignment horizontal="center" vertical="center" wrapText="1" readingOrder="1"/>
    </xf>
    <xf numFmtId="4" fontId="27" fillId="0" borderId="27" xfId="0" applyNumberFormat="1" applyFont="1" applyFill="1" applyBorder="1" applyAlignment="1">
      <alignment horizontal="center" vertical="center"/>
    </xf>
    <xf numFmtId="49" fontId="37" fillId="0" borderId="10" xfId="62" applyNumberFormat="1" applyFont="1" applyFill="1" applyBorder="1" applyAlignment="1">
      <alignment horizontal="center" vertical="center" wrapText="1" readingOrder="1"/>
    </xf>
    <xf numFmtId="49" fontId="27" fillId="30" borderId="11" xfId="0" applyNumberFormat="1" applyFont="1" applyFill="1" applyBorder="1" applyAlignment="1">
      <alignment horizontal="center" vertical="center" wrapText="1" readingOrder="1"/>
    </xf>
    <xf numFmtId="1" fontId="1" fillId="30" borderId="10" xfId="0" applyNumberFormat="1" applyFont="1" applyFill="1" applyBorder="1" applyAlignment="1">
      <alignment horizontal="center" vertical="center" wrapText="1" readingOrder="1"/>
    </xf>
    <xf numFmtId="1" fontId="27" fillId="30" borderId="10" xfId="0" applyNumberFormat="1" applyFont="1" applyFill="1" applyBorder="1" applyAlignment="1">
      <alignment horizontal="center" vertical="center" wrapText="1" readingOrder="1"/>
    </xf>
    <xf numFmtId="49" fontId="37" fillId="30" borderId="10" xfId="0" applyNumberFormat="1" applyFont="1" applyFill="1" applyBorder="1" applyAlignment="1">
      <alignment horizontal="center" vertical="center" wrapText="1" readingOrder="1"/>
    </xf>
    <xf numFmtId="190" fontId="37" fillId="30" borderId="10" xfId="0" applyNumberFormat="1" applyFont="1" applyFill="1" applyBorder="1" applyAlignment="1">
      <alignment horizontal="center" vertical="center" wrapText="1" readingOrder="1"/>
    </xf>
    <xf numFmtId="3" fontId="37" fillId="30" borderId="10" xfId="0" applyNumberFormat="1" applyFont="1" applyFill="1" applyBorder="1" applyAlignment="1">
      <alignment horizontal="center" vertical="center" wrapText="1" readingOrder="1"/>
    </xf>
    <xf numFmtId="190" fontId="37" fillId="30" borderId="27" xfId="0" applyNumberFormat="1" applyFont="1" applyFill="1" applyBorder="1" applyAlignment="1">
      <alignment horizontal="center" vertical="center" wrapText="1" readingOrder="1"/>
    </xf>
    <xf numFmtId="0" fontId="37" fillId="0" borderId="0" xfId="53" applyFont="1" applyFill="1" applyBorder="1" applyAlignment="1">
      <alignment horizontal="center" vertical="center" wrapText="1" readingOrder="1"/>
      <protection/>
    </xf>
    <xf numFmtId="0" fontId="37" fillId="0" borderId="0" xfId="0" applyFont="1" applyBorder="1" applyAlignment="1">
      <alignment horizontal="center" vertical="center"/>
    </xf>
    <xf numFmtId="4" fontId="37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/>
    </xf>
    <xf numFmtId="0" fontId="22" fillId="0" borderId="10" xfId="53" applyFont="1" applyFill="1" applyBorder="1" applyAlignment="1">
      <alignment horizontal="center" vertical="center" wrapText="1" readingOrder="1"/>
      <protection/>
    </xf>
    <xf numFmtId="1" fontId="0" fillId="25" borderId="0" xfId="0" applyNumberFormat="1" applyFont="1" applyFill="1" applyAlignment="1">
      <alignment/>
    </xf>
    <xf numFmtId="1" fontId="0" fillId="25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0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1" fillId="0" borderId="28" xfId="53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/>
    </xf>
    <xf numFmtId="190" fontId="1" fillId="24" borderId="10" xfId="0" applyNumberFormat="1" applyFont="1" applyFill="1" applyBorder="1" applyAlignment="1">
      <alignment horizontal="center" vertical="center" wrapText="1"/>
    </xf>
    <xf numFmtId="2" fontId="1" fillId="3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" fontId="1" fillId="25" borderId="31" xfId="0" applyNumberFormat="1" applyFont="1" applyFill="1" applyBorder="1" applyAlignment="1">
      <alignment horizontal="center"/>
    </xf>
    <xf numFmtId="1" fontId="0" fillId="27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28" xfId="56" applyNumberFormat="1" applyFont="1" applyFill="1" applyBorder="1" applyAlignment="1">
      <alignment horizontal="center" vertical="center" wrapText="1"/>
      <protection/>
    </xf>
    <xf numFmtId="2" fontId="1" fillId="0" borderId="28" xfId="53" applyNumberFormat="1" applyFont="1" applyFill="1" applyBorder="1" applyAlignment="1">
      <alignment horizontal="center" vertical="center" wrapText="1"/>
      <protection/>
    </xf>
    <xf numFmtId="4" fontId="1" fillId="0" borderId="28" xfId="53" applyNumberFormat="1" applyFont="1" applyFill="1" applyBorder="1" applyAlignment="1">
      <alignment horizontal="center" vertical="center" wrapText="1"/>
      <protection/>
    </xf>
    <xf numFmtId="4" fontId="1" fillId="0" borderId="28" xfId="53" applyNumberFormat="1" applyFont="1" applyFill="1" applyBorder="1" applyAlignment="1">
      <alignment horizontal="center" vertical="center"/>
      <protection/>
    </xf>
    <xf numFmtId="1" fontId="1" fillId="0" borderId="28" xfId="53" applyNumberFormat="1" applyFont="1" applyFill="1" applyBorder="1" applyAlignment="1">
      <alignment horizontal="center" vertical="center"/>
      <protection/>
    </xf>
    <xf numFmtId="194" fontId="1" fillId="30" borderId="27" xfId="0" applyNumberFormat="1" applyFont="1" applyFill="1" applyBorder="1" applyAlignment="1">
      <alignment horizontal="center" vertical="center" wrapText="1"/>
    </xf>
    <xf numFmtId="9" fontId="40" fillId="0" borderId="0" xfId="62" applyFont="1" applyFill="1" applyAlignment="1">
      <alignment/>
    </xf>
    <xf numFmtId="0" fontId="33" fillId="0" borderId="0" xfId="53" applyFont="1" applyAlignment="1">
      <alignment horizontal="center" vertical="center"/>
      <protection/>
    </xf>
    <xf numFmtId="0" fontId="25" fillId="0" borderId="0" xfId="53" applyFont="1" applyAlignment="1">
      <alignment horizontal="center" vertical="center"/>
      <protection/>
    </xf>
    <xf numFmtId="0" fontId="34" fillId="0" borderId="0" xfId="53" applyFont="1" applyAlignment="1">
      <alignment horizontal="center" vertical="center"/>
      <protection/>
    </xf>
    <xf numFmtId="194" fontId="33" fillId="0" borderId="11" xfId="53" applyNumberFormat="1" applyFont="1" applyFill="1" applyBorder="1" applyAlignment="1">
      <alignment horizontal="center" vertical="center" wrapText="1"/>
      <protection/>
    </xf>
    <xf numFmtId="194" fontId="33" fillId="0" borderId="10" xfId="53" applyNumberFormat="1" applyFont="1" applyFill="1" applyBorder="1" applyAlignment="1">
      <alignment horizontal="center" vertical="center" wrapText="1"/>
      <protection/>
    </xf>
    <xf numFmtId="194" fontId="33" fillId="0" borderId="32" xfId="53" applyNumberFormat="1" applyFont="1" applyFill="1" applyBorder="1" applyAlignment="1">
      <alignment horizontal="center" vertical="center" wrapText="1"/>
      <protection/>
    </xf>
    <xf numFmtId="194" fontId="33" fillId="0" borderId="14" xfId="53" applyNumberFormat="1" applyFont="1" applyFill="1" applyBorder="1" applyAlignment="1">
      <alignment horizontal="center" vertical="center" wrapText="1"/>
      <protection/>
    </xf>
    <xf numFmtId="1" fontId="33" fillId="0" borderId="0" xfId="53" applyNumberFormat="1" applyFont="1">
      <alignment/>
      <protection/>
    </xf>
    <xf numFmtId="1" fontId="25" fillId="0" borderId="0" xfId="53" applyNumberFormat="1" applyFont="1" applyAlignment="1">
      <alignment horizontal="left"/>
      <protection/>
    </xf>
    <xf numFmtId="1" fontId="33" fillId="0" borderId="10" xfId="53" applyNumberFormat="1" applyFont="1" applyBorder="1" applyAlignment="1">
      <alignment horizontal="center" vertical="center"/>
      <protection/>
    </xf>
    <xf numFmtId="1" fontId="25" fillId="0" borderId="0" xfId="53" applyNumberFormat="1" applyFont="1">
      <alignment/>
      <protection/>
    </xf>
    <xf numFmtId="1" fontId="33" fillId="0" borderId="10" xfId="53" applyNumberFormat="1" applyFont="1" applyBorder="1" applyAlignment="1">
      <alignment horizontal="center" vertical="center" wrapText="1"/>
      <protection/>
    </xf>
    <xf numFmtId="1" fontId="33" fillId="0" borderId="27" xfId="53" applyNumberFormat="1" applyFont="1" applyBorder="1" applyAlignment="1">
      <alignment horizontal="center" vertical="center"/>
      <protection/>
    </xf>
    <xf numFmtId="1" fontId="35" fillId="29" borderId="10" xfId="53" applyNumberFormat="1" applyFont="1" applyFill="1" applyBorder="1" applyAlignment="1">
      <alignment horizontal="center" vertical="center" wrapText="1"/>
      <protection/>
    </xf>
    <xf numFmtId="1" fontId="35" fillId="29" borderId="27" xfId="53" applyNumberFormat="1" applyFont="1" applyFill="1" applyBorder="1" applyAlignment="1">
      <alignment horizontal="center" vertical="center" wrapText="1"/>
      <protection/>
    </xf>
    <xf numFmtId="1" fontId="35" fillId="0" borderId="27" xfId="53" applyNumberFormat="1" applyFont="1" applyFill="1" applyBorder="1" applyAlignment="1">
      <alignment horizontal="center" vertical="center" wrapText="1"/>
      <protection/>
    </xf>
    <xf numFmtId="0" fontId="33" fillId="32" borderId="18" xfId="53" applyFont="1" applyFill="1" applyBorder="1" applyAlignment="1">
      <alignment horizontal="center" vertical="center"/>
      <protection/>
    </xf>
    <xf numFmtId="0" fontId="33" fillId="0" borderId="18" xfId="53" applyFont="1" applyBorder="1" applyAlignment="1">
      <alignment horizontal="center" vertical="center"/>
      <protection/>
    </xf>
    <xf numFmtId="194" fontId="35" fillId="29" borderId="18" xfId="53" applyNumberFormat="1" applyFont="1" applyFill="1" applyBorder="1" applyAlignment="1">
      <alignment horizontal="center" vertical="center" wrapText="1"/>
      <protection/>
    </xf>
    <xf numFmtId="194" fontId="33" fillId="32" borderId="18" xfId="53" applyNumberFormat="1" applyFont="1" applyFill="1" applyBorder="1" applyAlignment="1">
      <alignment horizontal="center" vertical="center" wrapText="1"/>
      <protection/>
    </xf>
    <xf numFmtId="190" fontId="1" fillId="30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 readingOrder="1"/>
    </xf>
    <xf numFmtId="4" fontId="37" fillId="33" borderId="10" xfId="0" applyNumberFormat="1" applyFont="1" applyFill="1" applyBorder="1" applyAlignment="1">
      <alignment horizontal="center" vertical="center" wrapText="1" readingOrder="1"/>
    </xf>
    <xf numFmtId="4" fontId="44" fillId="33" borderId="10" xfId="0" applyNumberFormat="1" applyFont="1" applyFill="1" applyBorder="1" applyAlignment="1">
      <alignment horizontal="center" vertical="center" readingOrder="1"/>
    </xf>
    <xf numFmtId="1" fontId="22" fillId="34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Fill="1" applyBorder="1" applyAlignment="1">
      <alignment horizontal="center" vertical="center" wrapText="1"/>
    </xf>
    <xf numFmtId="194" fontId="26" fillId="24" borderId="10" xfId="0" applyNumberFormat="1" applyFont="1" applyFill="1" applyBorder="1" applyAlignment="1">
      <alignment horizontal="center" vertical="center" wrapText="1"/>
    </xf>
    <xf numFmtId="1" fontId="26" fillId="24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left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 readingOrder="1"/>
    </xf>
    <xf numFmtId="194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194" fontId="1" fillId="24" borderId="14" xfId="0" applyNumberFormat="1" applyFont="1" applyFill="1" applyBorder="1" applyAlignment="1">
      <alignment horizontal="center" vertical="center" wrapText="1"/>
    </xf>
    <xf numFmtId="1" fontId="1" fillId="24" borderId="14" xfId="0" applyNumberFormat="1" applyFont="1" applyFill="1" applyBorder="1" applyAlignment="1">
      <alignment horizontal="center" vertical="center" wrapText="1"/>
    </xf>
    <xf numFmtId="194" fontId="1" fillId="30" borderId="33" xfId="0" applyNumberFormat="1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1" fontId="1" fillId="0" borderId="0" xfId="53" applyNumberFormat="1" applyFont="1" applyFill="1" applyBorder="1" applyAlignment="1">
      <alignment horizontal="center" vertical="center" wrapText="1"/>
      <protection/>
    </xf>
    <xf numFmtId="1" fontId="1" fillId="0" borderId="0" xfId="56" applyNumberFormat="1" applyFont="1" applyFill="1" applyBorder="1" applyAlignment="1">
      <alignment horizontal="center" vertical="center" wrapText="1"/>
      <protection/>
    </xf>
    <xf numFmtId="2" fontId="1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6" applyNumberFormat="1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/>
      <protection/>
    </xf>
    <xf numFmtId="1" fontId="1" fillId="0" borderId="0" xfId="53" applyNumberFormat="1" applyFont="1" applyFill="1" applyBorder="1" applyAlignment="1">
      <alignment horizontal="center" vertical="center"/>
      <protection/>
    </xf>
    <xf numFmtId="0" fontId="57" fillId="0" borderId="0" xfId="53" applyFont="1" applyAlignment="1">
      <alignment horizontal="left"/>
      <protection/>
    </xf>
    <xf numFmtId="0" fontId="0" fillId="0" borderId="0" xfId="53" applyNumberFormat="1" applyFont="1" applyBorder="1" applyAlignment="1">
      <alignment horizontal="left"/>
      <protection/>
    </xf>
    <xf numFmtId="0" fontId="57" fillId="0" borderId="0" xfId="53" applyNumberFormat="1" applyFont="1" applyBorder="1" applyAlignment="1">
      <alignment horizontal="left"/>
      <protection/>
    </xf>
    <xf numFmtId="0" fontId="48" fillId="0" borderId="0" xfId="53" applyNumberFormat="1" applyFont="1" applyBorder="1" applyAlignment="1">
      <alignment horizontal="centerContinuous"/>
      <protection/>
    </xf>
    <xf numFmtId="0" fontId="48" fillId="0" borderId="0" xfId="53" applyNumberFormat="1" applyFont="1" applyBorder="1" applyAlignment="1">
      <alignment horizontal="left"/>
      <protection/>
    </xf>
    <xf numFmtId="0" fontId="58" fillId="0" borderId="0" xfId="53" applyNumberFormat="1" applyFont="1" applyBorder="1" applyAlignment="1">
      <alignment horizontal="left"/>
      <protection/>
    </xf>
    <xf numFmtId="0" fontId="25" fillId="0" borderId="0" xfId="53" applyNumberFormat="1" applyFont="1" applyBorder="1" applyAlignment="1">
      <alignment horizontal="left"/>
      <protection/>
    </xf>
    <xf numFmtId="0" fontId="25" fillId="0" borderId="11" xfId="53" applyNumberFormat="1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/>
      <protection/>
    </xf>
    <xf numFmtId="189" fontId="0" fillId="0" borderId="0" xfId="53" applyNumberFormat="1" applyFont="1" applyAlignment="1">
      <alignment horizontal="right"/>
      <protection/>
    </xf>
    <xf numFmtId="0" fontId="0" fillId="0" borderId="0" xfId="53" applyFont="1">
      <alignment/>
      <protection/>
    </xf>
    <xf numFmtId="0" fontId="24" fillId="0" borderId="0" xfId="53" applyFont="1" applyAlignment="1">
      <alignment horizontal="left" vertical="center" wrapText="1"/>
      <protection/>
    </xf>
    <xf numFmtId="0" fontId="59" fillId="0" borderId="0" xfId="53" applyFont="1">
      <alignment/>
      <protection/>
    </xf>
    <xf numFmtId="190" fontId="0" fillId="0" borderId="11" xfId="0" applyNumberFormat="1" applyFont="1" applyFill="1" applyBorder="1" applyAlignment="1">
      <alignment horizontal="center" vertical="center" wrapText="1"/>
    </xf>
    <xf numFmtId="190" fontId="0" fillId="0" borderId="13" xfId="0" applyNumberFormat="1" applyFont="1" applyFill="1" applyBorder="1" applyAlignment="1">
      <alignment horizontal="center" vertical="center" wrapText="1"/>
    </xf>
    <xf numFmtId="190" fontId="0" fillId="0" borderId="11" xfId="0" applyNumberFormat="1" applyFont="1" applyFill="1" applyBorder="1" applyAlignment="1">
      <alignment horizontal="center" vertical="center"/>
    </xf>
    <xf numFmtId="190" fontId="0" fillId="0" borderId="13" xfId="0" applyNumberFormat="1" applyFont="1" applyFill="1" applyBorder="1" applyAlignment="1">
      <alignment horizontal="center" vertical="center"/>
    </xf>
    <xf numFmtId="190" fontId="0" fillId="0" borderId="32" xfId="0" applyNumberFormat="1" applyFont="1" applyFill="1" applyBorder="1" applyAlignment="1">
      <alignment horizontal="center" vertical="center"/>
    </xf>
    <xf numFmtId="190" fontId="0" fillId="0" borderId="16" xfId="0" applyNumberFormat="1" applyFont="1" applyFill="1" applyBorder="1" applyAlignment="1">
      <alignment horizontal="center" vertical="center"/>
    </xf>
    <xf numFmtId="190" fontId="0" fillId="0" borderId="20" xfId="0" applyNumberFormat="1" applyFont="1" applyFill="1" applyBorder="1" applyAlignment="1">
      <alignment horizontal="center" vertical="center"/>
    </xf>
    <xf numFmtId="190" fontId="0" fillId="0" borderId="20" xfId="0" applyNumberFormat="1" applyFont="1" applyFill="1" applyBorder="1" applyAlignment="1">
      <alignment horizontal="center" vertical="center" wrapText="1"/>
    </xf>
    <xf numFmtId="190" fontId="0" fillId="0" borderId="13" xfId="0" applyNumberFormat="1" applyFont="1" applyFill="1" applyBorder="1" applyAlignment="1">
      <alignment horizontal="center"/>
    </xf>
    <xf numFmtId="190" fontId="0" fillId="0" borderId="13" xfId="0" applyNumberFormat="1" applyFont="1" applyFill="1" applyBorder="1" applyAlignment="1">
      <alignment/>
    </xf>
    <xf numFmtId="190" fontId="0" fillId="0" borderId="21" xfId="0" applyNumberFormat="1" applyFont="1" applyFill="1" applyBorder="1" applyAlignment="1">
      <alignment horizontal="center"/>
    </xf>
    <xf numFmtId="190" fontId="0" fillId="0" borderId="21" xfId="0" applyNumberFormat="1" applyFont="1" applyFill="1" applyBorder="1" applyAlignment="1">
      <alignment/>
    </xf>
    <xf numFmtId="0" fontId="31" fillId="0" borderId="10" xfId="56" applyFont="1" applyFill="1" applyBorder="1" applyAlignment="1">
      <alignment horizontal="center" vertical="center" wrapText="1" readingOrder="1"/>
      <protection/>
    </xf>
    <xf numFmtId="194" fontId="0" fillId="0" borderId="27" xfId="0" applyNumberFormat="1" applyFont="1" applyFill="1" applyBorder="1" applyAlignment="1">
      <alignment horizontal="center" vertical="center" wrapText="1"/>
    </xf>
    <xf numFmtId="4" fontId="0" fillId="25" borderId="0" xfId="0" applyNumberFormat="1" applyFont="1" applyFill="1" applyBorder="1" applyAlignment="1">
      <alignment/>
    </xf>
    <xf numFmtId="4" fontId="0" fillId="0" borderId="0" xfId="53" applyNumberFormat="1" applyFont="1" applyFill="1" applyBorder="1" applyAlignment="1">
      <alignment horizontal="center" vertical="center"/>
      <protection/>
    </xf>
    <xf numFmtId="205" fontId="25" fillId="0" borderId="10" xfId="53" applyNumberFormat="1" applyFont="1" applyFill="1" applyBorder="1" applyAlignment="1">
      <alignment horizontal="center" vertical="center"/>
      <protection/>
    </xf>
    <xf numFmtId="207" fontId="25" fillId="0" borderId="10" xfId="53" applyNumberFormat="1" applyFont="1" applyFill="1" applyBorder="1" applyAlignment="1">
      <alignment horizontal="center" vertical="center"/>
      <protection/>
    </xf>
    <xf numFmtId="0" fontId="25" fillId="0" borderId="29" xfId="53" applyNumberFormat="1" applyFont="1" applyBorder="1" applyAlignment="1">
      <alignment horizontal="center" vertical="center" wrapText="1"/>
      <protection/>
    </xf>
    <xf numFmtId="195" fontId="25" fillId="0" borderId="28" xfId="53" applyNumberFormat="1" applyFont="1" applyFill="1" applyBorder="1" applyAlignment="1">
      <alignment horizontal="center" vertical="center"/>
      <protection/>
    </xf>
    <xf numFmtId="0" fontId="25" fillId="0" borderId="10" xfId="53" applyNumberFormat="1" applyFont="1" applyBorder="1" applyAlignment="1">
      <alignment horizontal="center" vertical="center" wrapText="1"/>
      <protection/>
    </xf>
    <xf numFmtId="0" fontId="25" fillId="0" borderId="27" xfId="53" applyNumberFormat="1" applyFont="1" applyBorder="1" applyAlignment="1">
      <alignment horizontal="center" vertical="center" wrapText="1"/>
      <protection/>
    </xf>
    <xf numFmtId="0" fontId="25" fillId="0" borderId="10" xfId="53" applyNumberFormat="1" applyFont="1" applyBorder="1" applyAlignment="1">
      <alignment horizontal="center" vertical="center"/>
      <protection/>
    </xf>
    <xf numFmtId="0" fontId="25" fillId="0" borderId="27" xfId="53" applyNumberFormat="1" applyFont="1" applyBorder="1" applyAlignment="1">
      <alignment horizontal="center" vertical="center"/>
      <protection/>
    </xf>
    <xf numFmtId="0" fontId="25" fillId="0" borderId="28" xfId="53" applyNumberFormat="1" applyFont="1" applyBorder="1" applyAlignment="1">
      <alignment horizontal="center" vertical="center"/>
      <protection/>
    </xf>
    <xf numFmtId="197" fontId="25" fillId="0" borderId="10" xfId="53" applyNumberFormat="1" applyFont="1" applyBorder="1" applyAlignment="1">
      <alignment horizontal="center" vertical="center"/>
      <protection/>
    </xf>
    <xf numFmtId="197" fontId="25" fillId="0" borderId="27" xfId="53" applyNumberFormat="1" applyFont="1" applyBorder="1" applyAlignment="1">
      <alignment horizontal="center" vertical="center"/>
      <protection/>
    </xf>
    <xf numFmtId="195" fontId="25" fillId="0" borderId="30" xfId="53" applyNumberFormat="1" applyFont="1" applyBorder="1" applyAlignment="1">
      <alignment horizontal="center" vertical="center"/>
      <protection/>
    </xf>
    <xf numFmtId="0" fontId="53" fillId="0" borderId="0" xfId="53" applyFont="1">
      <alignment/>
      <protection/>
    </xf>
    <xf numFmtId="49" fontId="35" fillId="29" borderId="18" xfId="53" applyNumberFormat="1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 readingOrder="1"/>
    </xf>
    <xf numFmtId="194" fontId="33" fillId="0" borderId="29" xfId="53" applyNumberFormat="1" applyFont="1" applyFill="1" applyBorder="1" applyAlignment="1">
      <alignment horizontal="center" vertical="center" wrapText="1"/>
      <protection/>
    </xf>
    <xf numFmtId="194" fontId="33" fillId="0" borderId="28" xfId="53" applyNumberFormat="1" applyFont="1" applyFill="1" applyBorder="1" applyAlignment="1">
      <alignment horizontal="center" vertical="center" wrapText="1"/>
      <protection/>
    </xf>
    <xf numFmtId="194" fontId="33" fillId="0" borderId="28" xfId="53" applyNumberFormat="1" applyFont="1" applyBorder="1" applyAlignment="1">
      <alignment horizontal="center" vertical="center" wrapText="1"/>
      <protection/>
    </xf>
    <xf numFmtId="1" fontId="33" fillId="0" borderId="28" xfId="53" applyNumberFormat="1" applyFont="1" applyBorder="1" applyAlignment="1">
      <alignment horizontal="center" vertical="center" wrapText="1"/>
      <protection/>
    </xf>
    <xf numFmtId="194" fontId="33" fillId="32" borderId="19" xfId="53" applyNumberFormat="1" applyFont="1" applyFill="1" applyBorder="1" applyAlignment="1">
      <alignment horizontal="center" vertical="center" wrapText="1"/>
      <protection/>
    </xf>
    <xf numFmtId="194" fontId="33" fillId="0" borderId="29" xfId="53" applyNumberFormat="1" applyFont="1" applyBorder="1" applyAlignment="1">
      <alignment horizontal="center" vertical="center" wrapText="1"/>
      <protection/>
    </xf>
    <xf numFmtId="194" fontId="35" fillId="0" borderId="28" xfId="53" applyNumberFormat="1" applyFont="1" applyFill="1" applyBorder="1" applyAlignment="1">
      <alignment horizontal="center" vertical="center" wrapText="1"/>
      <protection/>
    </xf>
    <xf numFmtId="1" fontId="35" fillId="0" borderId="30" xfId="53" applyNumberFormat="1" applyFont="1" applyFill="1" applyBorder="1" applyAlignment="1">
      <alignment horizontal="center" vertical="center" wrapText="1"/>
      <protection/>
    </xf>
    <xf numFmtId="194" fontId="35" fillId="24" borderId="30" xfId="53" applyNumberFormat="1" applyFont="1" applyFill="1" applyBorder="1" applyAlignment="1">
      <alignment horizontal="center" vertical="center" wrapText="1"/>
      <protection/>
    </xf>
    <xf numFmtId="1" fontId="33" fillId="0" borderId="27" xfId="53" applyNumberFormat="1" applyFont="1" applyBorder="1" applyAlignment="1">
      <alignment horizontal="center" vertical="center" wrapText="1"/>
      <protection/>
    </xf>
    <xf numFmtId="1" fontId="33" fillId="0" borderId="10" xfId="53" applyNumberFormat="1" applyFont="1" applyFill="1" applyBorder="1" applyAlignment="1">
      <alignment horizontal="center" vertical="center" wrapText="1"/>
      <protection/>
    </xf>
    <xf numFmtId="1" fontId="33" fillId="0" borderId="14" xfId="53" applyNumberFormat="1" applyFont="1" applyFill="1" applyBorder="1" applyAlignment="1">
      <alignment horizontal="center" vertical="center" wrapText="1"/>
      <protection/>
    </xf>
    <xf numFmtId="1" fontId="33" fillId="0" borderId="28" xfId="53" applyNumberFormat="1" applyFont="1" applyFill="1" applyBorder="1" applyAlignment="1">
      <alignment horizontal="center" vertical="center" wrapText="1"/>
      <protection/>
    </xf>
    <xf numFmtId="1" fontId="33" fillId="0" borderId="26" xfId="53" applyNumberFormat="1" applyFont="1" applyBorder="1" applyAlignment="1">
      <alignment horizontal="center" vertical="center"/>
      <protection/>
    </xf>
    <xf numFmtId="1" fontId="35" fillId="29" borderId="26" xfId="53" applyNumberFormat="1" applyFont="1" applyFill="1" applyBorder="1" applyAlignment="1">
      <alignment horizontal="center" vertical="center" wrapText="1"/>
      <protection/>
    </xf>
    <xf numFmtId="1" fontId="33" fillId="0" borderId="26" xfId="53" applyNumberFormat="1" applyFont="1" applyBorder="1" applyAlignment="1">
      <alignment horizontal="center" vertical="center" wrapText="1"/>
      <protection/>
    </xf>
    <xf numFmtId="1" fontId="33" fillId="0" borderId="26" xfId="53" applyNumberFormat="1" applyFont="1" applyFill="1" applyBorder="1" applyAlignment="1">
      <alignment horizontal="center" vertical="center" wrapText="1"/>
      <protection/>
    </xf>
    <xf numFmtId="1" fontId="33" fillId="0" borderId="34" xfId="53" applyNumberFormat="1" applyFont="1" applyFill="1" applyBorder="1" applyAlignment="1">
      <alignment horizontal="center" vertical="center" wrapText="1"/>
      <protection/>
    </xf>
    <xf numFmtId="0" fontId="22" fillId="25" borderId="10" xfId="0" applyFont="1" applyFill="1" applyBorder="1" applyAlignment="1">
      <alignment horizontal="center" vertical="center" wrapText="1" readingOrder="1"/>
    </xf>
    <xf numFmtId="194" fontId="35" fillId="0" borderId="28" xfId="53" applyNumberFormat="1" applyFont="1" applyBorder="1" applyAlignment="1">
      <alignment horizontal="center" vertical="center" wrapText="1"/>
      <protection/>
    </xf>
    <xf numFmtId="1" fontId="22" fillId="33" borderId="26" xfId="0" applyNumberFormat="1" applyFont="1" applyFill="1" applyBorder="1" applyAlignment="1">
      <alignment horizontal="center" vertical="center" wrapText="1" readingOrder="1"/>
    </xf>
    <xf numFmtId="4" fontId="37" fillId="33" borderId="26" xfId="0" applyNumberFormat="1" applyFont="1" applyFill="1" applyBorder="1" applyAlignment="1">
      <alignment horizontal="center" vertical="center" wrapText="1" readingOrder="1"/>
    </xf>
    <xf numFmtId="4" fontId="44" fillId="33" borderId="26" xfId="65" applyNumberFormat="1" applyFont="1" applyFill="1" applyBorder="1" applyAlignment="1">
      <alignment horizontal="center" vertical="center" wrapText="1" readingOrder="1"/>
    </xf>
    <xf numFmtId="4" fontId="44" fillId="33" borderId="26" xfId="0" applyNumberFormat="1" applyFont="1" applyFill="1" applyBorder="1" applyAlignment="1">
      <alignment horizontal="center" vertical="center" readingOrder="1"/>
    </xf>
    <xf numFmtId="4" fontId="44" fillId="33" borderId="26" xfId="53" applyNumberFormat="1" applyFont="1" applyFill="1" applyBorder="1" applyAlignment="1">
      <alignment horizontal="center" vertical="center" wrapText="1" readingOrder="1"/>
      <protection/>
    </xf>
    <xf numFmtId="194" fontId="22" fillId="0" borderId="35" xfId="0" applyNumberFormat="1" applyFont="1" applyFill="1" applyBorder="1" applyAlignment="1">
      <alignment horizontal="center" vertical="center" wrapText="1" readingOrder="1"/>
    </xf>
    <xf numFmtId="1" fontId="22" fillId="0" borderId="35" xfId="0" applyNumberFormat="1" applyFont="1" applyFill="1" applyBorder="1" applyAlignment="1">
      <alignment horizontal="center" vertical="center" wrapText="1" readingOrder="1"/>
    </xf>
    <xf numFmtId="194" fontId="22" fillId="25" borderId="11" xfId="0" applyNumberFormat="1" applyFont="1" applyFill="1" applyBorder="1" applyAlignment="1">
      <alignment horizontal="center" vertical="center" wrapText="1" readingOrder="1"/>
    </xf>
    <xf numFmtId="1" fontId="22" fillId="25" borderId="27" xfId="0" applyNumberFormat="1" applyFont="1" applyFill="1" applyBorder="1" applyAlignment="1">
      <alignment horizontal="center" vertical="center" wrapText="1" readingOrder="1"/>
    </xf>
    <xf numFmtId="194" fontId="22" fillId="0" borderId="11" xfId="0" applyNumberFormat="1" applyFont="1" applyFill="1" applyBorder="1" applyAlignment="1">
      <alignment horizontal="center" vertical="center" wrapText="1" readingOrder="1"/>
    </xf>
    <xf numFmtId="1" fontId="22" fillId="0" borderId="11" xfId="0" applyNumberFormat="1" applyFont="1" applyFill="1" applyBorder="1" applyAlignment="1">
      <alignment horizontal="center" vertical="center" wrapText="1" readingOrder="1"/>
    </xf>
    <xf numFmtId="1" fontId="22" fillId="0" borderId="27" xfId="0" applyNumberFormat="1" applyFont="1" applyFill="1" applyBorder="1" applyAlignment="1">
      <alignment horizontal="center" vertical="center" wrapText="1" readingOrder="1"/>
    </xf>
    <xf numFmtId="49" fontId="0" fillId="0" borderId="29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 readingOrder="1"/>
    </xf>
    <xf numFmtId="208" fontId="1" fillId="35" borderId="11" xfId="0" applyNumberFormat="1" applyFont="1" applyFill="1" applyBorder="1" applyAlignment="1">
      <alignment horizontal="center" vertical="center" wrapText="1" readingOrder="1"/>
    </xf>
    <xf numFmtId="208" fontId="1" fillId="35" borderId="10" xfId="0" applyNumberFormat="1" applyFont="1" applyFill="1" applyBorder="1" applyAlignment="1">
      <alignment horizontal="center" vertical="center" wrapText="1" readingOrder="1"/>
    </xf>
    <xf numFmtId="208" fontId="1" fillId="35" borderId="27" xfId="0" applyNumberFormat="1" applyFont="1" applyFill="1" applyBorder="1" applyAlignment="1">
      <alignment horizontal="center" vertical="center" wrapText="1" readingOrder="1"/>
    </xf>
    <xf numFmtId="208" fontId="1" fillId="30" borderId="10" xfId="0" applyNumberFormat="1" applyFont="1" applyFill="1" applyBorder="1" applyAlignment="1">
      <alignment horizontal="center" vertical="center" wrapText="1" readingOrder="1"/>
    </xf>
    <xf numFmtId="208" fontId="1" fillId="30" borderId="27" xfId="0" applyNumberFormat="1" applyFont="1" applyFill="1" applyBorder="1" applyAlignment="1">
      <alignment horizontal="center" vertical="center" wrapText="1" readingOrder="1"/>
    </xf>
    <xf numFmtId="208" fontId="1" fillId="30" borderId="11" xfId="0" applyNumberFormat="1" applyFont="1" applyFill="1" applyBorder="1" applyAlignment="1">
      <alignment horizontal="center" vertical="center" wrapText="1" readingOrder="1"/>
    </xf>
    <xf numFmtId="208" fontId="1" fillId="30" borderId="35" xfId="0" applyNumberFormat="1" applyFont="1" applyFill="1" applyBorder="1" applyAlignment="1">
      <alignment horizontal="center" vertical="center" wrapText="1" readingOrder="1"/>
    </xf>
    <xf numFmtId="208" fontId="1" fillId="25" borderId="11" xfId="0" applyNumberFormat="1" applyFont="1" applyFill="1" applyBorder="1" applyAlignment="1">
      <alignment horizontal="center" vertical="center" wrapText="1" readingOrder="1"/>
    </xf>
    <xf numFmtId="208" fontId="1" fillId="25" borderId="10" xfId="0" applyNumberFormat="1" applyFont="1" applyFill="1" applyBorder="1" applyAlignment="1">
      <alignment horizontal="center" vertical="center" wrapText="1" readingOrder="1"/>
    </xf>
    <xf numFmtId="208" fontId="1" fillId="34" borderId="10" xfId="0" applyNumberFormat="1" applyFont="1" applyFill="1" applyBorder="1" applyAlignment="1">
      <alignment horizontal="center" vertical="center" wrapText="1" readingOrder="1"/>
    </xf>
    <xf numFmtId="208" fontId="1" fillId="25" borderId="27" xfId="0" applyNumberFormat="1" applyFont="1" applyFill="1" applyBorder="1" applyAlignment="1">
      <alignment horizontal="center" vertical="center" wrapText="1" readingOrder="1"/>
    </xf>
    <xf numFmtId="208" fontId="1" fillId="0" borderId="11" xfId="0" applyNumberFormat="1" applyFont="1" applyFill="1" applyBorder="1" applyAlignment="1">
      <alignment horizontal="center" vertical="center" wrapText="1" readingOrder="1"/>
    </xf>
    <xf numFmtId="208" fontId="1" fillId="0" borderId="10" xfId="0" applyNumberFormat="1" applyFont="1" applyFill="1" applyBorder="1" applyAlignment="1">
      <alignment horizontal="center" vertical="center" wrapText="1" readingOrder="1"/>
    </xf>
    <xf numFmtId="208" fontId="1" fillId="0" borderId="27" xfId="0" applyNumberFormat="1" applyFont="1" applyFill="1" applyBorder="1" applyAlignment="1">
      <alignment horizontal="center" vertical="center" wrapText="1" readingOrder="1"/>
    </xf>
    <xf numFmtId="208" fontId="1" fillId="29" borderId="10" xfId="0" applyNumberFormat="1" applyFont="1" applyFill="1" applyBorder="1" applyAlignment="1">
      <alignment horizontal="center" vertical="center" wrapText="1" readingOrder="1"/>
    </xf>
    <xf numFmtId="208" fontId="1" fillId="0" borderId="35" xfId="0" applyNumberFormat="1" applyFont="1" applyFill="1" applyBorder="1" applyAlignment="1">
      <alignment horizontal="center" vertical="center" wrapText="1" readingOrder="1"/>
    </xf>
    <xf numFmtId="208" fontId="0" fillId="0" borderId="11" xfId="0" applyNumberFormat="1" applyFont="1" applyFill="1" applyBorder="1" applyAlignment="1">
      <alignment horizontal="center" vertical="center" wrapText="1" readingOrder="1"/>
    </xf>
    <xf numFmtId="208" fontId="0" fillId="0" borderId="10" xfId="0" applyNumberFormat="1" applyFont="1" applyFill="1" applyBorder="1" applyAlignment="1">
      <alignment horizontal="center" vertical="center" wrapText="1" readingOrder="1"/>
    </xf>
    <xf numFmtId="208" fontId="1" fillId="34" borderId="10" xfId="0" applyNumberFormat="1" applyFont="1" applyFill="1" applyBorder="1" applyAlignment="1">
      <alignment horizontal="center" vertical="center" readingOrder="1"/>
    </xf>
    <xf numFmtId="208" fontId="60" fillId="0" borderId="10" xfId="0" applyNumberFormat="1" applyFont="1" applyFill="1" applyBorder="1" applyAlignment="1">
      <alignment horizontal="center" vertical="center" readingOrder="1"/>
    </xf>
    <xf numFmtId="208" fontId="0" fillId="0" borderId="27" xfId="0" applyNumberFormat="1" applyFont="1" applyFill="1" applyBorder="1" applyAlignment="1">
      <alignment horizontal="center" vertical="center" readingOrder="1"/>
    </xf>
    <xf numFmtId="208" fontId="61" fillId="29" borderId="10" xfId="0" applyNumberFormat="1" applyFont="1" applyFill="1" applyBorder="1" applyAlignment="1">
      <alignment horizontal="center" vertical="center" readingOrder="1"/>
    </xf>
    <xf numFmtId="208" fontId="0" fillId="0" borderId="10" xfId="0" applyNumberFormat="1" applyFont="1" applyFill="1" applyBorder="1" applyAlignment="1">
      <alignment horizontal="center" vertical="center" readingOrder="1"/>
    </xf>
    <xf numFmtId="208" fontId="0" fillId="0" borderId="11" xfId="0" applyNumberFormat="1" applyFont="1" applyFill="1" applyBorder="1" applyAlignment="1">
      <alignment horizontal="center" vertical="center" readingOrder="1"/>
    </xf>
    <xf numFmtId="208" fontId="0" fillId="0" borderId="35" xfId="0" applyNumberFormat="1" applyFont="1" applyFill="1" applyBorder="1" applyAlignment="1">
      <alignment horizontal="center" vertical="center" readingOrder="1"/>
    </xf>
    <xf numFmtId="208" fontId="1" fillId="29" borderId="10" xfId="0" applyNumberFormat="1" applyFont="1" applyFill="1" applyBorder="1" applyAlignment="1">
      <alignment horizontal="center" vertical="center" readingOrder="1"/>
    </xf>
    <xf numFmtId="208" fontId="0" fillId="0" borderId="35" xfId="0" applyNumberFormat="1" applyFont="1" applyFill="1" applyBorder="1" applyAlignment="1">
      <alignment horizontal="center" vertical="center" wrapText="1" readingOrder="1"/>
    </xf>
    <xf numFmtId="208" fontId="60" fillId="0" borderId="27" xfId="0" applyNumberFormat="1" applyFont="1" applyFill="1" applyBorder="1" applyAlignment="1">
      <alignment horizontal="center" vertical="center" readingOrder="1"/>
    </xf>
    <xf numFmtId="208" fontId="0" fillId="0" borderId="11" xfId="62" applyNumberFormat="1" applyFont="1" applyFill="1" applyBorder="1" applyAlignment="1">
      <alignment horizontal="center" vertical="center" readingOrder="1"/>
    </xf>
    <xf numFmtId="208" fontId="0" fillId="0" borderId="10" xfId="62" applyNumberFormat="1" applyFont="1" applyFill="1" applyBorder="1" applyAlignment="1">
      <alignment horizontal="center" vertical="center" readingOrder="1"/>
    </xf>
    <xf numFmtId="208" fontId="1" fillId="29" borderId="10" xfId="53" applyNumberFormat="1" applyFont="1" applyFill="1" applyBorder="1" applyAlignment="1">
      <alignment horizontal="center" vertical="center" wrapText="1" readingOrder="1"/>
      <protection/>
    </xf>
    <xf numFmtId="208" fontId="0" fillId="0" borderId="10" xfId="53" applyNumberFormat="1" applyFont="1" applyFill="1" applyBorder="1" applyAlignment="1">
      <alignment horizontal="center" vertical="center" readingOrder="1"/>
      <protection/>
    </xf>
    <xf numFmtId="208" fontId="0" fillId="0" borderId="10" xfId="56" applyNumberFormat="1" applyFont="1" applyFill="1" applyBorder="1" applyAlignment="1">
      <alignment horizontal="center" vertical="center" wrapText="1" readingOrder="1"/>
      <protection/>
    </xf>
    <xf numFmtId="208" fontId="0" fillId="0" borderId="27" xfId="53" applyNumberFormat="1" applyFont="1" applyFill="1" applyBorder="1" applyAlignment="1">
      <alignment horizontal="center" vertical="center" wrapText="1" readingOrder="1"/>
      <protection/>
    </xf>
    <xf numFmtId="208" fontId="0" fillId="0" borderId="27" xfId="53" applyNumberFormat="1" applyFont="1" applyFill="1" applyBorder="1" applyAlignment="1">
      <alignment horizontal="center" vertical="center" readingOrder="1"/>
      <protection/>
    </xf>
    <xf numFmtId="208" fontId="0" fillId="0" borderId="35" xfId="62" applyNumberFormat="1" applyFont="1" applyFill="1" applyBorder="1" applyAlignment="1">
      <alignment horizontal="center" vertical="center" readingOrder="1"/>
    </xf>
    <xf numFmtId="208" fontId="1" fillId="29" borderId="10" xfId="53" applyNumberFormat="1" applyFont="1" applyFill="1" applyBorder="1" applyAlignment="1">
      <alignment horizontal="center" vertical="center" readingOrder="1"/>
      <protection/>
    </xf>
    <xf numFmtId="208" fontId="0" fillId="0" borderId="29" xfId="53" applyNumberFormat="1" applyFont="1" applyFill="1" applyBorder="1" applyAlignment="1">
      <alignment horizontal="center" vertical="center" wrapText="1" readingOrder="1"/>
      <protection/>
    </xf>
    <xf numFmtId="208" fontId="0" fillId="0" borderId="28" xfId="53" applyNumberFormat="1" applyFont="1" applyFill="1" applyBorder="1" applyAlignment="1">
      <alignment horizontal="center" vertical="center" readingOrder="1"/>
      <protection/>
    </xf>
    <xf numFmtId="208" fontId="0" fillId="0" borderId="28" xfId="53" applyNumberFormat="1" applyFont="1" applyFill="1" applyBorder="1" applyAlignment="1">
      <alignment horizontal="center" vertical="center" wrapText="1" readingOrder="1"/>
      <protection/>
    </xf>
    <xf numFmtId="208" fontId="1" fillId="29" borderId="28" xfId="53" applyNumberFormat="1" applyFont="1" applyFill="1" applyBorder="1" applyAlignment="1">
      <alignment horizontal="center" vertical="center" wrapText="1" readingOrder="1"/>
      <protection/>
    </xf>
    <xf numFmtId="208" fontId="0" fillId="0" borderId="30" xfId="53" applyNumberFormat="1" applyFont="1" applyFill="1" applyBorder="1" applyAlignment="1">
      <alignment horizontal="center" vertical="center" wrapText="1" readingOrder="1"/>
      <protection/>
    </xf>
    <xf numFmtId="208" fontId="0" fillId="0" borderId="30" xfId="53" applyNumberFormat="1" applyFont="1" applyFill="1" applyBorder="1" applyAlignment="1">
      <alignment horizontal="center" vertical="center" readingOrder="1"/>
      <protection/>
    </xf>
    <xf numFmtId="208" fontId="0" fillId="0" borderId="28" xfId="62" applyNumberFormat="1" applyFont="1" applyFill="1" applyBorder="1" applyAlignment="1">
      <alignment horizontal="center" vertical="center" readingOrder="1"/>
    </xf>
    <xf numFmtId="208" fontId="1" fillId="29" borderId="28" xfId="0" applyNumberFormat="1" applyFont="1" applyFill="1" applyBorder="1" applyAlignment="1">
      <alignment horizontal="center" vertical="center" readingOrder="1"/>
    </xf>
    <xf numFmtId="208" fontId="61" fillId="29" borderId="28" xfId="0" applyNumberFormat="1" applyFont="1" applyFill="1" applyBorder="1" applyAlignment="1">
      <alignment horizontal="center" vertical="center" readingOrder="1"/>
    </xf>
    <xf numFmtId="208" fontId="0" fillId="0" borderId="35" xfId="53" applyNumberFormat="1" applyFont="1" applyFill="1" applyBorder="1" applyAlignment="1">
      <alignment horizontal="center" vertical="center" wrapText="1" readingOrder="1"/>
      <protection/>
    </xf>
    <xf numFmtId="208" fontId="0" fillId="0" borderId="10" xfId="53" applyNumberFormat="1" applyFont="1" applyFill="1" applyBorder="1" applyAlignment="1">
      <alignment horizontal="center" vertical="center" wrapText="1" readingOrder="1"/>
      <protection/>
    </xf>
    <xf numFmtId="0" fontId="27" fillId="0" borderId="36" xfId="0" applyFont="1" applyFill="1" applyBorder="1" applyAlignment="1">
      <alignment horizontal="center" vertical="center" wrapText="1" readingOrder="1"/>
    </xf>
    <xf numFmtId="0" fontId="27" fillId="0" borderId="11" xfId="0" applyFont="1" applyFill="1" applyBorder="1" applyAlignment="1">
      <alignment horizontal="center" vertical="center" wrapText="1" readingOrder="1"/>
    </xf>
    <xf numFmtId="0" fontId="22" fillId="34" borderId="10" xfId="0" applyFont="1" applyFill="1" applyBorder="1" applyAlignment="1">
      <alignment horizontal="center" vertical="center" wrapText="1" readingOrder="1"/>
    </xf>
    <xf numFmtId="0" fontId="43" fillId="0" borderId="0" xfId="0" applyFont="1" applyAlignment="1">
      <alignment horizontal="center" vertical="center" readingOrder="1"/>
    </xf>
    <xf numFmtId="0" fontId="43" fillId="0" borderId="0" xfId="0" applyFont="1" applyAlignment="1">
      <alignment horizontal="center" vertical="center" wrapText="1" readingOrder="1"/>
    </xf>
    <xf numFmtId="0" fontId="0" fillId="0" borderId="37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 wrapText="1" readingOrder="1"/>
    </xf>
    <xf numFmtId="0" fontId="22" fillId="0" borderId="37" xfId="0" applyFont="1" applyFill="1" applyBorder="1" applyAlignment="1">
      <alignment horizontal="center" vertical="center" wrapText="1" readingOrder="1"/>
    </xf>
    <xf numFmtId="0" fontId="22" fillId="0" borderId="10" xfId="0" applyFont="1" applyFill="1" applyBorder="1" applyAlignment="1">
      <alignment horizontal="center" vertical="center" wrapText="1" readingOrder="1"/>
    </xf>
    <xf numFmtId="49" fontId="22" fillId="0" borderId="37" xfId="0" applyNumberFormat="1" applyFont="1" applyFill="1" applyBorder="1" applyAlignment="1">
      <alignment horizontal="center" vertical="center" wrapText="1" readingOrder="1"/>
    </xf>
    <xf numFmtId="49" fontId="22" fillId="0" borderId="10" xfId="0" applyNumberFormat="1" applyFont="1" applyFill="1" applyBorder="1" applyAlignment="1">
      <alignment horizontal="center" vertical="center" wrapText="1" readingOrder="1"/>
    </xf>
    <xf numFmtId="0" fontId="27" fillId="25" borderId="36" xfId="0" applyFont="1" applyFill="1" applyBorder="1" applyAlignment="1">
      <alignment horizontal="center" vertical="center" readingOrder="1"/>
    </xf>
    <xf numFmtId="0" fontId="27" fillId="25" borderId="37" xfId="0" applyFont="1" applyFill="1" applyBorder="1" applyAlignment="1">
      <alignment horizontal="center" vertical="center" readingOrder="1"/>
    </xf>
    <xf numFmtId="0" fontId="27" fillId="25" borderId="38" xfId="0" applyFont="1" applyFill="1" applyBorder="1" applyAlignment="1">
      <alignment horizontal="center" vertical="center" readingOrder="1"/>
    </xf>
    <xf numFmtId="0" fontId="27" fillId="0" borderId="36" xfId="0" applyFont="1" applyFill="1" applyBorder="1" applyAlignment="1">
      <alignment horizontal="center" vertical="center" readingOrder="1"/>
    </xf>
    <xf numFmtId="0" fontId="27" fillId="0" borderId="37" xfId="0" applyFont="1" applyFill="1" applyBorder="1" applyAlignment="1">
      <alignment horizontal="center" vertical="center" readingOrder="1"/>
    </xf>
    <xf numFmtId="0" fontId="27" fillId="0" borderId="38" xfId="0" applyFont="1" applyFill="1" applyBorder="1" applyAlignment="1">
      <alignment horizontal="center" vertical="center" readingOrder="1"/>
    </xf>
    <xf numFmtId="0" fontId="22" fillId="0" borderId="27" xfId="0" applyFont="1" applyFill="1" applyBorder="1" applyAlignment="1">
      <alignment horizontal="center" vertical="center" wrapText="1" readingOrder="1"/>
    </xf>
    <xf numFmtId="0" fontId="22" fillId="0" borderId="10" xfId="0" applyFont="1" applyFill="1" applyBorder="1" applyAlignment="1">
      <alignment horizontal="center" vertical="center" readingOrder="1"/>
    </xf>
    <xf numFmtId="0" fontId="22" fillId="0" borderId="27" xfId="0" applyFont="1" applyFill="1" applyBorder="1" applyAlignment="1">
      <alignment horizontal="center" vertical="center" readingOrder="1"/>
    </xf>
    <xf numFmtId="0" fontId="22" fillId="0" borderId="11" xfId="0" applyFont="1" applyFill="1" applyBorder="1" applyAlignment="1">
      <alignment horizontal="center" vertical="center" wrapText="1" readingOrder="1"/>
    </xf>
    <xf numFmtId="0" fontId="27" fillId="0" borderId="31" xfId="0" applyFont="1" applyFill="1" applyBorder="1" applyAlignment="1">
      <alignment horizontal="center" vertical="center" readingOrder="1"/>
    </xf>
    <xf numFmtId="0" fontId="22" fillId="29" borderId="10" xfId="0" applyFont="1" applyFill="1" applyBorder="1" applyAlignment="1">
      <alignment horizontal="center" vertical="center" wrapText="1" readingOrder="1"/>
    </xf>
    <xf numFmtId="0" fontId="37" fillId="0" borderId="0" xfId="0" applyNumberFormat="1" applyFont="1" applyFill="1" applyAlignment="1">
      <alignment horizontal="center" vertical="center" readingOrder="1"/>
    </xf>
    <xf numFmtId="0" fontId="30" fillId="0" borderId="0" xfId="0" applyFont="1" applyFill="1" applyBorder="1" applyAlignment="1">
      <alignment horizontal="center" vertical="center" readingOrder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 readingOrder="1"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 readingOrder="1"/>
    </xf>
    <xf numFmtId="0" fontId="22" fillId="25" borderId="27" xfId="0" applyFont="1" applyFill="1" applyBorder="1" applyAlignment="1">
      <alignment horizontal="center" vertical="center" wrapText="1" readingOrder="1"/>
    </xf>
    <xf numFmtId="0" fontId="22" fillId="33" borderId="39" xfId="0" applyFont="1" applyFill="1" applyBorder="1" applyAlignment="1">
      <alignment horizontal="center" vertical="center" wrapText="1" readingOrder="1"/>
    </xf>
    <xf numFmtId="0" fontId="22" fillId="33" borderId="26" xfId="0" applyFont="1" applyFill="1" applyBorder="1" applyAlignment="1">
      <alignment horizontal="center" vertical="center" wrapText="1" readingOrder="1"/>
    </xf>
    <xf numFmtId="0" fontId="22" fillId="25" borderId="10" xfId="0" applyFont="1" applyFill="1" applyBorder="1" applyAlignment="1">
      <alignment horizontal="center" vertical="center" readingOrder="1"/>
    </xf>
    <xf numFmtId="0" fontId="22" fillId="25" borderId="27" xfId="0" applyFont="1" applyFill="1" applyBorder="1" applyAlignment="1">
      <alignment horizontal="center" vertical="center" readingOrder="1"/>
    </xf>
    <xf numFmtId="0" fontId="32" fillId="0" borderId="0" xfId="0" applyFont="1" applyBorder="1" applyAlignment="1">
      <alignment/>
    </xf>
    <xf numFmtId="0" fontId="22" fillId="25" borderId="11" xfId="0" applyFont="1" applyFill="1" applyBorder="1" applyAlignment="1">
      <alignment horizontal="center" vertical="center" wrapText="1" readingOrder="1"/>
    </xf>
    <xf numFmtId="0" fontId="22" fillId="33" borderId="37" xfId="0" applyFont="1" applyFill="1" applyBorder="1" applyAlignment="1">
      <alignment horizontal="center" vertical="center" wrapText="1" readingOrder="1"/>
    </xf>
    <xf numFmtId="0" fontId="22" fillId="33" borderId="10" xfId="0" applyFont="1" applyFill="1" applyBorder="1" applyAlignment="1">
      <alignment horizontal="center" vertical="center" wrapText="1" readingOrder="1"/>
    </xf>
    <xf numFmtId="0" fontId="22" fillId="0" borderId="40" xfId="0" applyFont="1" applyFill="1" applyBorder="1" applyAlignment="1">
      <alignment horizontal="center" vertical="center" wrapText="1" readingOrder="1"/>
    </xf>
    <xf numFmtId="0" fontId="0" fillId="0" borderId="41" xfId="0" applyBorder="1" applyAlignment="1">
      <alignment horizontal="center" vertical="center" wrapText="1" readingOrder="1"/>
    </xf>
    <xf numFmtId="0" fontId="0" fillId="0" borderId="42" xfId="0" applyBorder="1" applyAlignment="1">
      <alignment horizontal="center" vertical="center" wrapText="1" readingOrder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46" fillId="25" borderId="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5" borderId="26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35" xfId="0" applyFont="1" applyFill="1" applyBorder="1" applyAlignment="1">
      <alignment horizontal="center" vertical="center" wrapText="1"/>
    </xf>
    <xf numFmtId="0" fontId="1" fillId="25" borderId="37" xfId="0" applyFont="1" applyFill="1" applyBorder="1" applyAlignment="1">
      <alignment horizontal="center"/>
    </xf>
    <xf numFmtId="0" fontId="1" fillId="25" borderId="38" xfId="0" applyFont="1" applyFill="1" applyBorder="1" applyAlignment="1">
      <alignment horizontal="center"/>
    </xf>
    <xf numFmtId="1" fontId="37" fillId="0" borderId="0" xfId="0" applyNumberFormat="1" applyFont="1" applyFill="1" applyAlignment="1">
      <alignment horizontal="center" vertical="top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25" borderId="39" xfId="0" applyFont="1" applyFill="1" applyBorder="1" applyAlignment="1">
      <alignment horizontal="center"/>
    </xf>
    <xf numFmtId="0" fontId="1" fillId="25" borderId="49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25" fillId="0" borderId="37" xfId="53" applyNumberFormat="1" applyFont="1" applyBorder="1" applyAlignment="1">
      <alignment horizontal="center" vertical="center"/>
      <protection/>
    </xf>
    <xf numFmtId="0" fontId="25" fillId="0" borderId="38" xfId="53" applyNumberFormat="1" applyFont="1" applyBorder="1" applyAlignment="1">
      <alignment horizontal="center" vertical="center"/>
      <protection/>
    </xf>
    <xf numFmtId="0" fontId="37" fillId="0" borderId="0" xfId="53" applyNumberFormat="1" applyFont="1" applyBorder="1" applyAlignment="1">
      <alignment horizontal="center" wrapText="1"/>
      <protection/>
    </xf>
    <xf numFmtId="0" fontId="50" fillId="0" borderId="0" xfId="53" applyNumberFormat="1" applyFont="1" applyBorder="1" applyAlignment="1">
      <alignment horizontal="center"/>
      <protection/>
    </xf>
    <xf numFmtId="0" fontId="22" fillId="0" borderId="0" xfId="53" applyNumberFormat="1" applyFont="1" applyBorder="1" applyAlignment="1">
      <alignment horizontal="left" wrapText="1"/>
      <protection/>
    </xf>
    <xf numFmtId="0" fontId="22" fillId="0" borderId="0" xfId="53" applyNumberFormat="1" applyFont="1" applyBorder="1" applyAlignment="1">
      <alignment horizontal="left"/>
      <protection/>
    </xf>
    <xf numFmtId="0" fontId="25" fillId="0" borderId="0" xfId="53" applyFont="1" applyAlignment="1">
      <alignment horizontal="center"/>
      <protection/>
    </xf>
    <xf numFmtId="0" fontId="25" fillId="0" borderId="36" xfId="53" applyNumberFormat="1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/>
      <protection/>
    </xf>
    <xf numFmtId="0" fontId="1" fillId="0" borderId="0" xfId="53" applyFont="1" applyBorder="1" applyAlignment="1">
      <alignment horizontal="center"/>
      <protection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33" fillId="0" borderId="37" xfId="53" applyFont="1" applyBorder="1" applyAlignment="1">
      <alignment horizontal="center" vertical="center" wrapText="1"/>
      <protection/>
    </xf>
    <xf numFmtId="0" fontId="33" fillId="0" borderId="10" xfId="53" applyFont="1" applyBorder="1" applyAlignment="1">
      <alignment horizontal="center" vertical="center" wrapText="1"/>
      <protection/>
    </xf>
    <xf numFmtId="0" fontId="36" fillId="32" borderId="50" xfId="53" applyFont="1" applyFill="1" applyBorder="1" applyAlignment="1">
      <alignment horizontal="center" vertical="center" wrapText="1"/>
      <protection/>
    </xf>
    <xf numFmtId="0" fontId="36" fillId="32" borderId="25" xfId="53" applyFont="1" applyFill="1" applyBorder="1" applyAlignment="1">
      <alignment horizontal="center" vertical="center" wrapText="1"/>
      <protection/>
    </xf>
    <xf numFmtId="0" fontId="36" fillId="32" borderId="51" xfId="53" applyFont="1" applyFill="1" applyBorder="1" applyAlignment="1">
      <alignment horizontal="center" vertical="center" wrapText="1"/>
      <protection/>
    </xf>
    <xf numFmtId="0" fontId="33" fillId="0" borderId="11" xfId="53" applyFont="1" applyBorder="1" applyAlignment="1">
      <alignment horizontal="center" vertical="center"/>
      <protection/>
    </xf>
    <xf numFmtId="0" fontId="33" fillId="0" borderId="10" xfId="53" applyFont="1" applyBorder="1" applyAlignment="1">
      <alignment horizontal="center" vertical="center"/>
      <protection/>
    </xf>
    <xf numFmtId="0" fontId="33" fillId="0" borderId="27" xfId="53" applyFont="1" applyBorder="1" applyAlignment="1">
      <alignment horizontal="center" vertical="center"/>
      <protection/>
    </xf>
    <xf numFmtId="0" fontId="33" fillId="0" borderId="36" xfId="53" applyFont="1" applyBorder="1" applyAlignment="1">
      <alignment horizontal="center" vertical="center"/>
      <protection/>
    </xf>
    <xf numFmtId="0" fontId="33" fillId="0" borderId="37" xfId="53" applyFont="1" applyBorder="1" applyAlignment="1">
      <alignment horizontal="center" vertical="center"/>
      <protection/>
    </xf>
    <xf numFmtId="0" fontId="33" fillId="0" borderId="38" xfId="53" applyFont="1" applyBorder="1" applyAlignment="1">
      <alignment horizontal="center" vertical="center"/>
      <protection/>
    </xf>
    <xf numFmtId="0" fontId="33" fillId="0" borderId="36" xfId="53" applyFont="1" applyBorder="1" applyAlignment="1">
      <alignment horizontal="center" vertical="center" wrapText="1"/>
      <protection/>
    </xf>
    <xf numFmtId="0" fontId="33" fillId="0" borderId="11" xfId="53" applyFont="1" applyBorder="1" applyAlignment="1">
      <alignment horizontal="center" vertical="center" wrapText="1"/>
      <protection/>
    </xf>
    <xf numFmtId="0" fontId="33" fillId="0" borderId="39" xfId="53" applyFont="1" applyBorder="1" applyAlignment="1">
      <alignment horizontal="center" vertical="center" wrapText="1"/>
      <protection/>
    </xf>
    <xf numFmtId="0" fontId="33" fillId="0" borderId="26" xfId="53" applyFont="1" applyBorder="1" applyAlignment="1">
      <alignment horizontal="center" vertical="center" wrapText="1"/>
      <protection/>
    </xf>
    <xf numFmtId="0" fontId="33" fillId="0" borderId="12" xfId="53" applyFont="1" applyBorder="1" applyAlignment="1">
      <alignment horizontal="center" vertical="center" wrapText="1"/>
      <protection/>
    </xf>
    <xf numFmtId="0" fontId="33" fillId="0" borderId="35" xfId="53" applyFont="1" applyBorder="1" applyAlignment="1">
      <alignment horizontal="center" vertical="center" wrapText="1"/>
      <protection/>
    </xf>
    <xf numFmtId="0" fontId="33" fillId="0" borderId="27" xfId="53" applyFont="1" applyBorder="1" applyAlignment="1">
      <alignment horizontal="center" vertical="center" wrapText="1"/>
      <protection/>
    </xf>
    <xf numFmtId="0" fontId="33" fillId="0" borderId="43" xfId="53" applyFont="1" applyBorder="1" applyAlignment="1">
      <alignment horizontal="center" vertical="center" wrapText="1"/>
      <protection/>
    </xf>
    <xf numFmtId="0" fontId="33" fillId="0" borderId="44" xfId="53" applyFont="1" applyBorder="1" applyAlignment="1">
      <alignment horizontal="center" vertical="center" wrapText="1"/>
      <protection/>
    </xf>
    <xf numFmtId="0" fontId="33" fillId="0" borderId="45" xfId="53" applyFont="1" applyBorder="1" applyAlignment="1">
      <alignment horizontal="center" vertical="center" wrapText="1"/>
      <protection/>
    </xf>
    <xf numFmtId="0" fontId="33" fillId="0" borderId="46" xfId="53" applyFont="1" applyBorder="1" applyAlignment="1">
      <alignment horizontal="center" vertical="center" wrapText="1"/>
      <protection/>
    </xf>
    <xf numFmtId="0" fontId="33" fillId="0" borderId="47" xfId="53" applyFont="1" applyBorder="1" applyAlignment="1">
      <alignment horizontal="center" vertical="center" wrapText="1"/>
      <protection/>
    </xf>
    <xf numFmtId="0" fontId="33" fillId="0" borderId="48" xfId="53" applyFont="1" applyBorder="1" applyAlignment="1">
      <alignment horizontal="center" vertical="center" wrapText="1"/>
      <protection/>
    </xf>
    <xf numFmtId="0" fontId="33" fillId="0" borderId="0" xfId="53" applyFont="1" applyAlignment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33" fillId="0" borderId="0" xfId="53" applyFont="1" applyAlignment="1">
      <alignment/>
      <protection/>
    </xf>
    <xf numFmtId="0" fontId="0" fillId="0" borderId="0" xfId="0" applyAlignment="1">
      <alignment/>
    </xf>
    <xf numFmtId="0" fontId="33" fillId="0" borderId="0" xfId="53" applyFont="1" applyAlignment="1">
      <alignment horizontal="right"/>
      <protection/>
    </xf>
    <xf numFmtId="0" fontId="0" fillId="0" borderId="0" xfId="0" applyAlignment="1">
      <alignment horizontal="right"/>
    </xf>
    <xf numFmtId="0" fontId="33" fillId="0" borderId="44" xfId="53" applyFont="1" applyBorder="1" applyAlignment="1">
      <alignment horizontal="center" vertical="center"/>
      <protection/>
    </xf>
    <xf numFmtId="0" fontId="33" fillId="0" borderId="52" xfId="53" applyFont="1" applyBorder="1" applyAlignment="1">
      <alignment horizontal="center" vertical="center"/>
      <protection/>
    </xf>
    <xf numFmtId="0" fontId="27" fillId="0" borderId="0" xfId="53" applyFont="1" applyAlignment="1">
      <alignment horizontal="center"/>
      <protection/>
    </xf>
    <xf numFmtId="0" fontId="0" fillId="0" borderId="1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7" fillId="0" borderId="0" xfId="53" applyFont="1" applyAlignment="1">
      <alignment horizontal="center"/>
      <protection/>
    </xf>
    <xf numFmtId="0" fontId="33" fillId="0" borderId="38" xfId="53" applyFont="1" applyBorder="1" applyAlignment="1">
      <alignment horizontal="center" vertical="center" wrapText="1"/>
      <protection/>
    </xf>
    <xf numFmtId="0" fontId="33" fillId="0" borderId="53" xfId="53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33" fillId="0" borderId="51" xfId="53" applyFont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33" fillId="0" borderId="18" xfId="53" applyFont="1" applyBorder="1" applyAlignment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1"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indexed="12"/>
      </font>
    </dxf>
    <dxf>
      <fill>
        <patternFill>
          <bgColor indexed="45"/>
        </patternFill>
      </fill>
    </dxf>
    <dxf>
      <font>
        <b/>
        <i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59"/>
  <sheetViews>
    <sheetView tabSelected="1" zoomScale="75" zoomScaleNormal="75" zoomScalePageLayoutView="0" workbookViewId="0" topLeftCell="AF4">
      <pane ySplit="9" topLeftCell="A22" activePane="bottomLeft" state="frozen"/>
      <selection pane="topLeft" activeCell="A4" sqref="A4"/>
      <selection pane="bottomLeft" activeCell="AU27" sqref="AU27"/>
    </sheetView>
  </sheetViews>
  <sheetFormatPr defaultColWidth="9.00390625" defaultRowHeight="15.75"/>
  <cols>
    <col min="1" max="1" width="6.125" style="0" customWidth="1"/>
    <col min="2" max="2" width="31.625" style="0" customWidth="1"/>
    <col min="3" max="3" width="10.25390625" style="0" customWidth="1"/>
    <col min="4" max="4" width="6.25390625" style="0" customWidth="1"/>
    <col min="5" max="5" width="6.625" style="0" customWidth="1"/>
    <col min="6" max="6" width="7.125" style="0" customWidth="1"/>
    <col min="7" max="7" width="7.50390625" style="0" customWidth="1"/>
    <col min="8" max="8" width="7.625" style="0" customWidth="1"/>
    <col min="9" max="9" width="6.875" style="155" customWidth="1"/>
    <col min="10" max="11" width="14.00390625" style="65" customWidth="1"/>
    <col min="12" max="12" width="7.00390625" style="131" customWidth="1"/>
    <col min="13" max="13" width="6.625" style="0" customWidth="1"/>
    <col min="14" max="14" width="5.875" style="148" customWidth="1"/>
    <col min="15" max="15" width="10.875" style="0" customWidth="1"/>
    <col min="16" max="16" width="11.625" style="0" customWidth="1"/>
    <col min="17" max="17" width="7.00390625" style="0" customWidth="1"/>
    <col min="18" max="18" width="7.125" style="0" customWidth="1"/>
    <col min="19" max="19" width="7.625" style="0" customWidth="1"/>
    <col min="20" max="20" width="7.50390625" style="0" customWidth="1"/>
    <col min="21" max="21" width="8.75390625" style="148" customWidth="1"/>
    <col min="22" max="22" width="10.625" style="0" customWidth="1"/>
    <col min="23" max="23" width="10.875" style="0" customWidth="1"/>
    <col min="24" max="24" width="6.625" style="0" customWidth="1"/>
    <col min="25" max="25" width="6.50390625" style="0" customWidth="1"/>
    <col min="26" max="26" width="6.75390625" style="0" customWidth="1"/>
    <col min="27" max="27" width="6.50390625" style="0" customWidth="1"/>
    <col min="28" max="28" width="7.00390625" style="148" customWidth="1"/>
    <col min="29" max="29" width="11.00390625" style="0" customWidth="1"/>
    <col min="30" max="30" width="10.50390625" style="0" customWidth="1"/>
    <col min="31" max="31" width="7.25390625" style="0" customWidth="1"/>
    <col min="32" max="33" width="6.75390625" style="0" customWidth="1"/>
    <col min="34" max="34" width="6.125" style="0" customWidth="1"/>
    <col min="35" max="35" width="7.00390625" style="148" customWidth="1"/>
    <col min="36" max="36" width="10.00390625" style="0" customWidth="1"/>
    <col min="37" max="37" width="10.25390625" style="0" customWidth="1"/>
    <col min="38" max="38" width="6.625" style="0" customWidth="1"/>
    <col min="39" max="39" width="6.50390625" style="0" customWidth="1"/>
    <col min="40" max="40" width="7.25390625" style="0" customWidth="1"/>
    <col min="41" max="41" width="7.50390625" style="0" customWidth="1"/>
    <col min="42" max="42" width="6.25390625" style="148" customWidth="1"/>
    <col min="43" max="44" width="10.875" style="0" customWidth="1"/>
    <col min="45" max="45" width="6.125" style="0" customWidth="1"/>
    <col min="46" max="46" width="6.375" style="0" customWidth="1"/>
    <col min="47" max="47" width="19.25390625" style="0" customWidth="1"/>
  </cols>
  <sheetData>
    <row r="1" spans="1:46" ht="30.75" customHeight="1">
      <c r="A1" s="374" t="s">
        <v>78</v>
      </c>
      <c r="B1" s="374"/>
      <c r="C1" s="374"/>
      <c r="D1" s="374"/>
      <c r="E1" s="374"/>
      <c r="F1" s="97"/>
      <c r="G1" s="98"/>
      <c r="H1" s="98"/>
      <c r="I1" s="149"/>
      <c r="J1" s="99"/>
      <c r="K1" s="99"/>
      <c r="L1" s="126"/>
      <c r="M1" s="100"/>
      <c r="N1" s="143"/>
      <c r="O1" s="118"/>
      <c r="P1" s="118"/>
      <c r="Q1" s="118"/>
      <c r="R1" s="95"/>
      <c r="S1" s="100"/>
      <c r="T1" s="100"/>
      <c r="U1" s="143"/>
      <c r="V1" s="118"/>
      <c r="W1" s="118"/>
      <c r="X1" s="118"/>
      <c r="Y1" s="95"/>
      <c r="Z1" s="100"/>
      <c r="AA1" s="100"/>
      <c r="AB1" s="143"/>
      <c r="AC1" s="118"/>
      <c r="AD1" s="118"/>
      <c r="AE1" s="118"/>
      <c r="AF1" s="95"/>
      <c r="AG1" s="100"/>
      <c r="AH1" s="100"/>
      <c r="AI1" s="143"/>
      <c r="AJ1" s="118"/>
      <c r="AK1" s="118"/>
      <c r="AL1" s="118"/>
      <c r="AM1" s="95"/>
      <c r="AN1" s="100"/>
      <c r="AO1" s="100"/>
      <c r="AP1" s="143"/>
      <c r="AQ1" s="118"/>
      <c r="AR1" s="118"/>
      <c r="AS1" s="118"/>
      <c r="AT1" s="95"/>
    </row>
    <row r="2" spans="1:46" ht="28.5" customHeight="1">
      <c r="A2" s="375" t="s">
        <v>109</v>
      </c>
      <c r="B2" s="375"/>
      <c r="C2" s="375"/>
      <c r="D2" s="375"/>
      <c r="E2" s="375"/>
      <c r="F2" s="375"/>
      <c r="G2" s="98"/>
      <c r="H2" s="98"/>
      <c r="I2" s="149"/>
      <c r="J2" s="99"/>
      <c r="K2" s="101"/>
      <c r="L2" s="127"/>
      <c r="M2" s="102"/>
      <c r="N2" s="144"/>
      <c r="O2" s="103"/>
      <c r="P2" s="103"/>
      <c r="Q2" s="103"/>
      <c r="R2" s="103"/>
      <c r="S2" s="102"/>
      <c r="T2" s="102"/>
      <c r="U2" s="144"/>
      <c r="V2" s="118"/>
      <c r="W2" s="118"/>
      <c r="X2" s="118"/>
      <c r="Y2" s="118"/>
      <c r="Z2" s="100"/>
      <c r="AA2" s="100"/>
      <c r="AB2" s="144"/>
      <c r="AC2" s="118"/>
      <c r="AD2" s="118"/>
      <c r="AE2" s="118"/>
      <c r="AF2" s="118"/>
      <c r="AG2" s="100"/>
      <c r="AH2" s="100"/>
      <c r="AI2" s="144"/>
      <c r="AJ2" s="118"/>
      <c r="AK2" s="118"/>
      <c r="AL2" s="118"/>
      <c r="AM2" s="118"/>
      <c r="AN2" s="100"/>
      <c r="AO2" s="100"/>
      <c r="AP2" s="144"/>
      <c r="AQ2" s="118"/>
      <c r="AR2" s="118"/>
      <c r="AS2" s="118"/>
      <c r="AT2" s="118"/>
    </row>
    <row r="3" spans="1:46" ht="22.5" customHeight="1">
      <c r="A3" s="375"/>
      <c r="B3" s="375"/>
      <c r="C3" s="375"/>
      <c r="D3" s="322"/>
      <c r="E3" s="96"/>
      <c r="F3" s="97"/>
      <c r="G3" s="98"/>
      <c r="H3" s="98"/>
      <c r="I3" s="149"/>
      <c r="J3" s="99"/>
      <c r="K3" s="101"/>
      <c r="L3" s="127"/>
      <c r="M3" s="102"/>
      <c r="N3" s="144"/>
      <c r="O3" s="103"/>
      <c r="P3" s="103"/>
      <c r="Q3" s="103"/>
      <c r="R3" s="103"/>
      <c r="S3" s="102"/>
      <c r="T3" s="102"/>
      <c r="U3" s="144"/>
      <c r="V3" s="103"/>
      <c r="W3" s="103"/>
      <c r="X3" s="103"/>
      <c r="Y3" s="118"/>
      <c r="Z3" s="100"/>
      <c r="AA3" s="100"/>
      <c r="AB3" s="144"/>
      <c r="AC3" s="118"/>
      <c r="AD3" s="118"/>
      <c r="AE3" s="118"/>
      <c r="AF3" s="118"/>
      <c r="AG3" s="100"/>
      <c r="AH3" s="100"/>
      <c r="AI3" s="144"/>
      <c r="AJ3" s="118"/>
      <c r="AK3" s="118"/>
      <c r="AL3" s="118"/>
      <c r="AM3" s="118"/>
      <c r="AN3" s="100"/>
      <c r="AO3" s="100"/>
      <c r="AP3" s="144"/>
      <c r="AQ3" s="118"/>
      <c r="AR3" s="118"/>
      <c r="AS3" s="118"/>
      <c r="AT3" s="118"/>
    </row>
    <row r="4" spans="1:46" ht="26.25" customHeight="1">
      <c r="A4" s="374"/>
      <c r="B4" s="374"/>
      <c r="C4" s="374"/>
      <c r="D4" s="374"/>
      <c r="E4" s="374"/>
      <c r="F4" s="97"/>
      <c r="G4" s="97"/>
      <c r="H4" s="97"/>
      <c r="I4" s="150"/>
      <c r="J4" s="104"/>
      <c r="K4" s="104"/>
      <c r="L4" s="128"/>
      <c r="M4" s="105"/>
      <c r="N4" s="145"/>
      <c r="O4" s="103"/>
      <c r="P4" s="103"/>
      <c r="Q4" s="103"/>
      <c r="R4" s="103"/>
      <c r="S4" s="106"/>
      <c r="T4" s="106"/>
      <c r="U4" s="145"/>
      <c r="V4" s="103"/>
      <c r="W4" s="103"/>
      <c r="X4" s="103"/>
      <c r="Y4" s="118"/>
      <c r="Z4" s="105"/>
      <c r="AA4" s="105"/>
      <c r="AB4" s="145"/>
      <c r="AC4" s="103"/>
      <c r="AD4" s="103"/>
      <c r="AE4" s="103"/>
      <c r="AF4" s="118"/>
      <c r="AG4" s="105"/>
      <c r="AH4" s="105"/>
      <c r="AI4" s="145"/>
      <c r="AJ4" s="103"/>
      <c r="AK4" s="103"/>
      <c r="AL4" s="103"/>
      <c r="AM4" s="118"/>
      <c r="AN4" s="105"/>
      <c r="AO4" s="105"/>
      <c r="AP4" s="145"/>
      <c r="AQ4" s="103"/>
      <c r="AR4" s="103"/>
      <c r="AS4" s="103"/>
      <c r="AT4" s="118"/>
    </row>
    <row r="5" spans="1:121" ht="18.75">
      <c r="A5" s="394" t="s">
        <v>219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</row>
    <row r="6" spans="1:121" ht="25.5" customHeight="1" thickBot="1">
      <c r="A6" s="107" t="s">
        <v>79</v>
      </c>
      <c r="B6" s="107"/>
      <c r="C6" s="395"/>
      <c r="D6" s="395"/>
      <c r="E6" s="395"/>
      <c r="F6" s="395"/>
      <c r="G6" s="395"/>
      <c r="H6" s="395"/>
      <c r="I6" s="395"/>
      <c r="J6" s="395"/>
      <c r="K6" s="108"/>
      <c r="L6" s="129"/>
      <c r="M6" s="108"/>
      <c r="N6" s="146"/>
      <c r="O6" s="108"/>
      <c r="P6" s="108"/>
      <c r="Q6" s="108"/>
      <c r="R6" s="108"/>
      <c r="S6" s="108"/>
      <c r="T6" s="108"/>
      <c r="U6" s="146"/>
      <c r="V6" s="108"/>
      <c r="W6" s="109"/>
      <c r="X6" s="109"/>
      <c r="Y6" s="108"/>
      <c r="Z6" s="108"/>
      <c r="AA6" s="108"/>
      <c r="AB6" s="146"/>
      <c r="AC6" s="108"/>
      <c r="AD6" s="109"/>
      <c r="AE6" s="109"/>
      <c r="AF6" s="108"/>
      <c r="AG6" s="108"/>
      <c r="AH6" s="108"/>
      <c r="AI6" s="146"/>
      <c r="AJ6" s="109"/>
      <c r="AK6" s="109"/>
      <c r="AL6" s="109"/>
      <c r="AM6" s="108"/>
      <c r="AN6" s="108"/>
      <c r="AO6" s="108"/>
      <c r="AP6" s="146"/>
      <c r="AQ6" s="109"/>
      <c r="AR6" s="109"/>
      <c r="AS6" s="109"/>
      <c r="AT6" s="108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</row>
    <row r="7" spans="1:121" ht="15.75" customHeight="1">
      <c r="A7" s="371" t="s">
        <v>0</v>
      </c>
      <c r="B7" s="376" t="s">
        <v>80</v>
      </c>
      <c r="C7" s="378" t="s">
        <v>81</v>
      </c>
      <c r="D7" s="411" t="s">
        <v>231</v>
      </c>
      <c r="E7" s="380" t="s">
        <v>82</v>
      </c>
      <c r="F7" s="380"/>
      <c r="G7" s="378" t="s">
        <v>139</v>
      </c>
      <c r="H7" s="378"/>
      <c r="I7" s="378"/>
      <c r="J7" s="409" t="s">
        <v>108</v>
      </c>
      <c r="K7" s="403" t="s">
        <v>259</v>
      </c>
      <c r="L7" s="382">
        <v>2018</v>
      </c>
      <c r="M7" s="383"/>
      <c r="N7" s="383"/>
      <c r="O7" s="383"/>
      <c r="P7" s="383"/>
      <c r="Q7" s="383"/>
      <c r="R7" s="384"/>
      <c r="S7" s="385">
        <v>2019</v>
      </c>
      <c r="T7" s="386"/>
      <c r="U7" s="386"/>
      <c r="V7" s="386"/>
      <c r="W7" s="386"/>
      <c r="X7" s="386"/>
      <c r="Y7" s="387"/>
      <c r="Z7" s="385">
        <v>2020</v>
      </c>
      <c r="AA7" s="386"/>
      <c r="AB7" s="386"/>
      <c r="AC7" s="386"/>
      <c r="AD7" s="386"/>
      <c r="AE7" s="386"/>
      <c r="AF7" s="387"/>
      <c r="AG7" s="385">
        <v>2021</v>
      </c>
      <c r="AH7" s="386"/>
      <c r="AI7" s="386"/>
      <c r="AJ7" s="386"/>
      <c r="AK7" s="386"/>
      <c r="AL7" s="386"/>
      <c r="AM7" s="387"/>
      <c r="AN7" s="392">
        <v>2022</v>
      </c>
      <c r="AO7" s="386"/>
      <c r="AP7" s="386"/>
      <c r="AQ7" s="386"/>
      <c r="AR7" s="386"/>
      <c r="AS7" s="386"/>
      <c r="AT7" s="386"/>
      <c r="AU7" s="396" t="s">
        <v>120</v>
      </c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</row>
    <row r="8" spans="1:121" ht="15.75" customHeight="1">
      <c r="A8" s="372"/>
      <c r="B8" s="377"/>
      <c r="C8" s="379"/>
      <c r="D8" s="412"/>
      <c r="E8" s="381"/>
      <c r="F8" s="381"/>
      <c r="G8" s="379"/>
      <c r="H8" s="379"/>
      <c r="I8" s="379"/>
      <c r="J8" s="410"/>
      <c r="K8" s="404"/>
      <c r="L8" s="408" t="s">
        <v>142</v>
      </c>
      <c r="M8" s="401"/>
      <c r="N8" s="401"/>
      <c r="O8" s="373" t="s">
        <v>83</v>
      </c>
      <c r="P8" s="405" t="s">
        <v>84</v>
      </c>
      <c r="Q8" s="405"/>
      <c r="R8" s="406"/>
      <c r="S8" s="391" t="s">
        <v>142</v>
      </c>
      <c r="T8" s="379"/>
      <c r="U8" s="379"/>
      <c r="V8" s="393" t="s">
        <v>83</v>
      </c>
      <c r="W8" s="389" t="s">
        <v>84</v>
      </c>
      <c r="X8" s="389"/>
      <c r="Y8" s="390"/>
      <c r="Z8" s="391" t="s">
        <v>142</v>
      </c>
      <c r="AA8" s="379"/>
      <c r="AB8" s="379"/>
      <c r="AC8" s="393" t="s">
        <v>83</v>
      </c>
      <c r="AD8" s="389" t="s">
        <v>84</v>
      </c>
      <c r="AE8" s="389"/>
      <c r="AF8" s="390"/>
      <c r="AG8" s="391" t="s">
        <v>142</v>
      </c>
      <c r="AH8" s="379"/>
      <c r="AI8" s="379"/>
      <c r="AJ8" s="393" t="s">
        <v>83</v>
      </c>
      <c r="AK8" s="389" t="s">
        <v>84</v>
      </c>
      <c r="AL8" s="389"/>
      <c r="AM8" s="390"/>
      <c r="AN8" s="398" t="s">
        <v>142</v>
      </c>
      <c r="AO8" s="379"/>
      <c r="AP8" s="379"/>
      <c r="AQ8" s="393" t="s">
        <v>83</v>
      </c>
      <c r="AR8" s="389" t="s">
        <v>84</v>
      </c>
      <c r="AS8" s="389"/>
      <c r="AT8" s="389"/>
      <c r="AU8" s="397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</row>
    <row r="9" spans="1:121" ht="30.75" customHeight="1">
      <c r="A9" s="372"/>
      <c r="B9" s="377"/>
      <c r="C9" s="379"/>
      <c r="D9" s="412"/>
      <c r="E9" s="381"/>
      <c r="F9" s="381"/>
      <c r="G9" s="379"/>
      <c r="H9" s="379"/>
      <c r="I9" s="379"/>
      <c r="J9" s="410"/>
      <c r="K9" s="404"/>
      <c r="L9" s="408"/>
      <c r="M9" s="401"/>
      <c r="N9" s="401"/>
      <c r="O9" s="373"/>
      <c r="P9" s="401" t="s">
        <v>85</v>
      </c>
      <c r="Q9" s="401"/>
      <c r="R9" s="402" t="s">
        <v>86</v>
      </c>
      <c r="S9" s="391"/>
      <c r="T9" s="379"/>
      <c r="U9" s="379"/>
      <c r="V9" s="393"/>
      <c r="W9" s="379" t="s">
        <v>85</v>
      </c>
      <c r="X9" s="379"/>
      <c r="Y9" s="388" t="s">
        <v>86</v>
      </c>
      <c r="Z9" s="391"/>
      <c r="AA9" s="379"/>
      <c r="AB9" s="379"/>
      <c r="AC9" s="393"/>
      <c r="AD9" s="379" t="s">
        <v>85</v>
      </c>
      <c r="AE9" s="379"/>
      <c r="AF9" s="388" t="s">
        <v>86</v>
      </c>
      <c r="AG9" s="391"/>
      <c r="AH9" s="379"/>
      <c r="AI9" s="379"/>
      <c r="AJ9" s="393"/>
      <c r="AK9" s="379" t="s">
        <v>85</v>
      </c>
      <c r="AL9" s="379"/>
      <c r="AM9" s="388" t="s">
        <v>86</v>
      </c>
      <c r="AN9" s="398"/>
      <c r="AO9" s="379"/>
      <c r="AP9" s="379"/>
      <c r="AQ9" s="393"/>
      <c r="AR9" s="379" t="s">
        <v>85</v>
      </c>
      <c r="AS9" s="379"/>
      <c r="AT9" s="379" t="s">
        <v>86</v>
      </c>
      <c r="AU9" s="397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</row>
    <row r="10" spans="1:121" ht="52.5" customHeight="1">
      <c r="A10" s="372"/>
      <c r="B10" s="377"/>
      <c r="C10" s="379"/>
      <c r="D10" s="413"/>
      <c r="E10" s="111" t="s">
        <v>87</v>
      </c>
      <c r="F10" s="112" t="s">
        <v>107</v>
      </c>
      <c r="G10" s="112" t="s">
        <v>138</v>
      </c>
      <c r="H10" s="112" t="s">
        <v>137</v>
      </c>
      <c r="I10" s="151" t="s">
        <v>140</v>
      </c>
      <c r="J10" s="410"/>
      <c r="K10" s="404"/>
      <c r="L10" s="316" t="s">
        <v>94</v>
      </c>
      <c r="M10" s="307" t="s">
        <v>93</v>
      </c>
      <c r="N10" s="225" t="s">
        <v>141</v>
      </c>
      <c r="O10" s="373"/>
      <c r="P10" s="307" t="s">
        <v>88</v>
      </c>
      <c r="Q10" s="307" t="s">
        <v>89</v>
      </c>
      <c r="R10" s="402"/>
      <c r="S10" s="318" t="s">
        <v>94</v>
      </c>
      <c r="T10" s="110" t="s">
        <v>93</v>
      </c>
      <c r="U10" s="113" t="s">
        <v>141</v>
      </c>
      <c r="V10" s="393"/>
      <c r="W10" s="110" t="s">
        <v>88</v>
      </c>
      <c r="X10" s="110" t="s">
        <v>89</v>
      </c>
      <c r="Y10" s="388"/>
      <c r="Z10" s="318" t="s">
        <v>94</v>
      </c>
      <c r="AA10" s="110" t="s">
        <v>93</v>
      </c>
      <c r="AB10" s="113" t="s">
        <v>141</v>
      </c>
      <c r="AC10" s="393"/>
      <c r="AD10" s="110" t="s">
        <v>88</v>
      </c>
      <c r="AE10" s="110" t="s">
        <v>89</v>
      </c>
      <c r="AF10" s="388"/>
      <c r="AG10" s="318" t="s">
        <v>94</v>
      </c>
      <c r="AH10" s="110" t="s">
        <v>93</v>
      </c>
      <c r="AI10" s="113" t="s">
        <v>141</v>
      </c>
      <c r="AJ10" s="393"/>
      <c r="AK10" s="110" t="s">
        <v>88</v>
      </c>
      <c r="AL10" s="110" t="s">
        <v>89</v>
      </c>
      <c r="AM10" s="388"/>
      <c r="AN10" s="314" t="s">
        <v>94</v>
      </c>
      <c r="AO10" s="110" t="s">
        <v>93</v>
      </c>
      <c r="AP10" s="113" t="s">
        <v>141</v>
      </c>
      <c r="AQ10" s="393"/>
      <c r="AR10" s="110" t="s">
        <v>88</v>
      </c>
      <c r="AS10" s="110" t="s">
        <v>89</v>
      </c>
      <c r="AT10" s="379"/>
      <c r="AU10" s="397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</row>
    <row r="11" spans="1:121" ht="12.75" customHeight="1">
      <c r="A11" s="133" t="s">
        <v>90</v>
      </c>
      <c r="B11" s="125" t="s">
        <v>76</v>
      </c>
      <c r="C11" s="113">
        <v>3</v>
      </c>
      <c r="D11" s="113"/>
      <c r="E11" s="113">
        <v>4</v>
      </c>
      <c r="F11" s="113">
        <v>5</v>
      </c>
      <c r="G11" s="113">
        <v>7</v>
      </c>
      <c r="H11" s="113">
        <v>7</v>
      </c>
      <c r="I11" s="151"/>
      <c r="J11" s="218">
        <v>8</v>
      </c>
      <c r="K11" s="309">
        <v>8</v>
      </c>
      <c r="L11" s="316"/>
      <c r="M11" s="225">
        <v>15</v>
      </c>
      <c r="N11" s="225"/>
      <c r="O11" s="221">
        <v>16</v>
      </c>
      <c r="P11" s="225">
        <v>17</v>
      </c>
      <c r="Q11" s="225">
        <v>18</v>
      </c>
      <c r="R11" s="317">
        <v>19</v>
      </c>
      <c r="S11" s="319"/>
      <c r="T11" s="113">
        <v>15</v>
      </c>
      <c r="U11" s="113"/>
      <c r="V11" s="114">
        <v>16</v>
      </c>
      <c r="W11" s="113">
        <v>17</v>
      </c>
      <c r="X11" s="113">
        <v>18</v>
      </c>
      <c r="Y11" s="320">
        <v>19</v>
      </c>
      <c r="Z11" s="319"/>
      <c r="AA11" s="113">
        <v>15</v>
      </c>
      <c r="AB11" s="113"/>
      <c r="AC11" s="114">
        <v>16</v>
      </c>
      <c r="AD11" s="113">
        <v>17</v>
      </c>
      <c r="AE11" s="113">
        <v>18</v>
      </c>
      <c r="AF11" s="320">
        <v>19</v>
      </c>
      <c r="AG11" s="319"/>
      <c r="AH11" s="113">
        <v>15</v>
      </c>
      <c r="AI11" s="113"/>
      <c r="AJ11" s="114">
        <v>16</v>
      </c>
      <c r="AK11" s="113">
        <v>17</v>
      </c>
      <c r="AL11" s="113">
        <v>18</v>
      </c>
      <c r="AM11" s="320">
        <v>19</v>
      </c>
      <c r="AN11" s="315"/>
      <c r="AO11" s="113">
        <v>15</v>
      </c>
      <c r="AP11" s="113"/>
      <c r="AQ11" s="114">
        <v>16</v>
      </c>
      <c r="AR11" s="113">
        <v>17</v>
      </c>
      <c r="AS11" s="113">
        <v>18</v>
      </c>
      <c r="AT11" s="113">
        <v>19</v>
      </c>
      <c r="AU11" s="157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</row>
    <row r="12" spans="1:121" ht="36" customHeight="1">
      <c r="A12" s="162"/>
      <c r="B12" s="163" t="s">
        <v>91</v>
      </c>
      <c r="C12" s="164"/>
      <c r="D12" s="164"/>
      <c r="E12" s="165" t="s">
        <v>127</v>
      </c>
      <c r="F12" s="165" t="s">
        <v>220</v>
      </c>
      <c r="G12" s="166">
        <f>G13</f>
        <v>2.52</v>
      </c>
      <c r="H12" s="166">
        <f>H13</f>
        <v>41.67800000000001</v>
      </c>
      <c r="I12" s="167">
        <f>I13</f>
        <v>135</v>
      </c>
      <c r="J12" s="219">
        <f aca="true" t="shared" si="0" ref="J12:AT12">J13</f>
        <v>222020.00084</v>
      </c>
      <c r="K12" s="310">
        <f t="shared" si="0"/>
        <v>222020.00084</v>
      </c>
      <c r="L12" s="323">
        <f t="shared" si="0"/>
        <v>0</v>
      </c>
      <c r="M12" s="324">
        <f t="shared" si="0"/>
        <v>19.9</v>
      </c>
      <c r="N12" s="324">
        <f t="shared" si="0"/>
        <v>4</v>
      </c>
      <c r="O12" s="324">
        <f t="shared" si="0"/>
        <v>44404</v>
      </c>
      <c r="P12" s="324">
        <f t="shared" si="0"/>
        <v>44404</v>
      </c>
      <c r="Q12" s="324">
        <f t="shared" si="0"/>
        <v>0</v>
      </c>
      <c r="R12" s="325">
        <f t="shared" si="0"/>
        <v>0</v>
      </c>
      <c r="S12" s="323">
        <f t="shared" si="0"/>
        <v>2</v>
      </c>
      <c r="T12" s="326">
        <f>T13</f>
        <v>7.220000000000001</v>
      </c>
      <c r="U12" s="326">
        <f t="shared" si="0"/>
        <v>12</v>
      </c>
      <c r="V12" s="326">
        <f t="shared" si="0"/>
        <v>44404.00406</v>
      </c>
      <c r="W12" s="326">
        <f t="shared" si="0"/>
        <v>44404.00406</v>
      </c>
      <c r="X12" s="326">
        <f t="shared" si="0"/>
        <v>0</v>
      </c>
      <c r="Y12" s="327">
        <f t="shared" si="0"/>
        <v>0</v>
      </c>
      <c r="Z12" s="328">
        <f t="shared" si="0"/>
        <v>0</v>
      </c>
      <c r="AA12" s="326">
        <f t="shared" si="0"/>
        <v>10.083000000000002</v>
      </c>
      <c r="AB12" s="326">
        <f t="shared" si="0"/>
        <v>2</v>
      </c>
      <c r="AC12" s="326">
        <f t="shared" si="0"/>
        <v>44403.997</v>
      </c>
      <c r="AD12" s="326">
        <f t="shared" si="0"/>
        <v>44403.997</v>
      </c>
      <c r="AE12" s="326">
        <f t="shared" si="0"/>
        <v>0</v>
      </c>
      <c r="AF12" s="327">
        <f t="shared" si="0"/>
        <v>0</v>
      </c>
      <c r="AG12" s="328">
        <f t="shared" si="0"/>
        <v>0.52</v>
      </c>
      <c r="AH12" s="326">
        <f t="shared" si="0"/>
        <v>4.475</v>
      </c>
      <c r="AI12" s="326">
        <f t="shared" si="0"/>
        <v>28</v>
      </c>
      <c r="AJ12" s="326">
        <f t="shared" si="0"/>
        <v>44403.99765</v>
      </c>
      <c r="AK12" s="326">
        <f t="shared" si="0"/>
        <v>44403.99765</v>
      </c>
      <c r="AL12" s="326">
        <f t="shared" si="0"/>
        <v>0</v>
      </c>
      <c r="AM12" s="327">
        <f t="shared" si="0"/>
        <v>0</v>
      </c>
      <c r="AN12" s="329">
        <f>AN13</f>
        <v>0</v>
      </c>
      <c r="AO12" s="326">
        <f>AO13</f>
        <v>0</v>
      </c>
      <c r="AP12" s="326">
        <f>AP13</f>
        <v>89</v>
      </c>
      <c r="AQ12" s="326">
        <f t="shared" si="0"/>
        <v>44404.00213</v>
      </c>
      <c r="AR12" s="326">
        <f t="shared" si="0"/>
        <v>44404.00213</v>
      </c>
      <c r="AS12" s="326">
        <f t="shared" si="0"/>
        <v>0</v>
      </c>
      <c r="AT12" s="326">
        <f t="shared" si="0"/>
        <v>0</v>
      </c>
      <c r="AU12" s="168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</row>
    <row r="13" spans="1:121" s="60" customFormat="1" ht="36" customHeight="1">
      <c r="A13" s="133"/>
      <c r="B13" s="158" t="s">
        <v>92</v>
      </c>
      <c r="C13" s="159"/>
      <c r="D13" s="159"/>
      <c r="E13" s="115" t="s">
        <v>127</v>
      </c>
      <c r="F13" s="115" t="s">
        <v>220</v>
      </c>
      <c r="G13" s="141">
        <f>SUM(G14:G38)</f>
        <v>2.52</v>
      </c>
      <c r="H13" s="141">
        <f aca="true" t="shared" si="1" ref="H13:AT13">SUM(H14:H38)</f>
        <v>41.67800000000001</v>
      </c>
      <c r="I13" s="152">
        <f t="shared" si="1"/>
        <v>135</v>
      </c>
      <c r="J13" s="219">
        <f t="shared" si="1"/>
        <v>222020.00084</v>
      </c>
      <c r="K13" s="310">
        <f t="shared" si="1"/>
        <v>222020.00084</v>
      </c>
      <c r="L13" s="330">
        <f t="shared" si="1"/>
        <v>0</v>
      </c>
      <c r="M13" s="331">
        <f t="shared" si="1"/>
        <v>19.9</v>
      </c>
      <c r="N13" s="331">
        <f t="shared" si="1"/>
        <v>4</v>
      </c>
      <c r="O13" s="332">
        <f t="shared" si="1"/>
        <v>44404</v>
      </c>
      <c r="P13" s="331">
        <f t="shared" si="1"/>
        <v>44404</v>
      </c>
      <c r="Q13" s="331">
        <f t="shared" si="1"/>
        <v>0</v>
      </c>
      <c r="R13" s="333">
        <f t="shared" si="1"/>
        <v>0</v>
      </c>
      <c r="S13" s="334">
        <f t="shared" si="1"/>
        <v>2</v>
      </c>
      <c r="T13" s="335">
        <f t="shared" si="1"/>
        <v>7.220000000000001</v>
      </c>
      <c r="U13" s="335">
        <f t="shared" si="1"/>
        <v>12</v>
      </c>
      <c r="V13" s="332">
        <f>SUM(V14:V38)</f>
        <v>44404.00406</v>
      </c>
      <c r="W13" s="335">
        <f t="shared" si="1"/>
        <v>44404.00406</v>
      </c>
      <c r="X13" s="335">
        <f t="shared" si="1"/>
        <v>0</v>
      </c>
      <c r="Y13" s="336">
        <f t="shared" si="1"/>
        <v>0</v>
      </c>
      <c r="Z13" s="334">
        <f t="shared" si="1"/>
        <v>0</v>
      </c>
      <c r="AA13" s="335">
        <f t="shared" si="1"/>
        <v>10.083000000000002</v>
      </c>
      <c r="AB13" s="335">
        <f t="shared" si="1"/>
        <v>2</v>
      </c>
      <c r="AC13" s="332">
        <f t="shared" si="1"/>
        <v>44403.997</v>
      </c>
      <c r="AD13" s="335">
        <f t="shared" si="1"/>
        <v>44403.997</v>
      </c>
      <c r="AE13" s="335">
        <f t="shared" si="1"/>
        <v>0</v>
      </c>
      <c r="AF13" s="336">
        <f t="shared" si="1"/>
        <v>0</v>
      </c>
      <c r="AG13" s="334">
        <f t="shared" si="1"/>
        <v>0.52</v>
      </c>
      <c r="AH13" s="335">
        <f t="shared" si="1"/>
        <v>4.475</v>
      </c>
      <c r="AI13" s="335">
        <f t="shared" si="1"/>
        <v>28</v>
      </c>
      <c r="AJ13" s="337">
        <f t="shared" si="1"/>
        <v>44403.99765</v>
      </c>
      <c r="AK13" s="335">
        <f t="shared" si="1"/>
        <v>44403.99765</v>
      </c>
      <c r="AL13" s="335">
        <f t="shared" si="1"/>
        <v>0</v>
      </c>
      <c r="AM13" s="336">
        <f t="shared" si="1"/>
        <v>0</v>
      </c>
      <c r="AN13" s="338">
        <f t="shared" si="1"/>
        <v>0</v>
      </c>
      <c r="AO13" s="335">
        <f t="shared" si="1"/>
        <v>0</v>
      </c>
      <c r="AP13" s="335">
        <f t="shared" si="1"/>
        <v>89</v>
      </c>
      <c r="AQ13" s="337">
        <f t="shared" si="1"/>
        <v>44404.00213</v>
      </c>
      <c r="AR13" s="335">
        <f t="shared" si="1"/>
        <v>44404.00213</v>
      </c>
      <c r="AS13" s="335">
        <f t="shared" si="1"/>
        <v>0</v>
      </c>
      <c r="AT13" s="335">
        <f t="shared" si="1"/>
        <v>0</v>
      </c>
      <c r="AU13" s="160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</row>
    <row r="14" spans="1:100" ht="69" customHeight="1">
      <c r="A14" s="134" t="s">
        <v>90</v>
      </c>
      <c r="B14" s="158" t="s">
        <v>204</v>
      </c>
      <c r="C14" s="270" t="s">
        <v>205</v>
      </c>
      <c r="D14" s="270" t="s">
        <v>255</v>
      </c>
      <c r="E14" s="115" t="s">
        <v>127</v>
      </c>
      <c r="F14" s="115" t="s">
        <v>127</v>
      </c>
      <c r="G14" s="116">
        <f aca="true" t="shared" si="2" ref="G14:G26">L14+S14+Z14+AG14+AN14</f>
        <v>0</v>
      </c>
      <c r="H14" s="116">
        <f aca="true" t="shared" si="3" ref="H14:J16">M14+T14+AA14+AH14+AO14</f>
        <v>19.9</v>
      </c>
      <c r="I14" s="153">
        <f t="shared" si="3"/>
        <v>4</v>
      </c>
      <c r="J14" s="220">
        <f t="shared" si="3"/>
        <v>39372.46</v>
      </c>
      <c r="K14" s="311">
        <f>J14</f>
        <v>39372.46</v>
      </c>
      <c r="L14" s="339">
        <v>0</v>
      </c>
      <c r="M14" s="340">
        <v>19.9</v>
      </c>
      <c r="N14" s="340">
        <v>4</v>
      </c>
      <c r="O14" s="341">
        <f>P14+Q14</f>
        <v>39372.46</v>
      </c>
      <c r="P14" s="342">
        <v>39372.46</v>
      </c>
      <c r="Q14" s="340">
        <v>0</v>
      </c>
      <c r="R14" s="343">
        <v>0</v>
      </c>
      <c r="S14" s="339">
        <v>0</v>
      </c>
      <c r="T14" s="340">
        <v>0</v>
      </c>
      <c r="U14" s="340">
        <v>0</v>
      </c>
      <c r="V14" s="344">
        <f>W14+X14</f>
        <v>0</v>
      </c>
      <c r="W14" s="345">
        <v>0</v>
      </c>
      <c r="X14" s="345">
        <v>0</v>
      </c>
      <c r="Y14" s="343">
        <v>0</v>
      </c>
      <c r="Z14" s="346">
        <v>0</v>
      </c>
      <c r="AA14" s="345">
        <v>0</v>
      </c>
      <c r="AB14" s="340">
        <v>0</v>
      </c>
      <c r="AC14" s="344">
        <f>AE14+AD14</f>
        <v>0</v>
      </c>
      <c r="AD14" s="342">
        <v>0</v>
      </c>
      <c r="AE14" s="345">
        <v>0</v>
      </c>
      <c r="AF14" s="343">
        <v>0</v>
      </c>
      <c r="AG14" s="346">
        <v>0</v>
      </c>
      <c r="AH14" s="345">
        <v>0</v>
      </c>
      <c r="AI14" s="340">
        <v>0</v>
      </c>
      <c r="AJ14" s="344">
        <f>AL14+AK14</f>
        <v>0</v>
      </c>
      <c r="AK14" s="345">
        <v>0</v>
      </c>
      <c r="AL14" s="345">
        <v>0</v>
      </c>
      <c r="AM14" s="343">
        <v>0</v>
      </c>
      <c r="AN14" s="347">
        <v>0</v>
      </c>
      <c r="AO14" s="345">
        <v>0</v>
      </c>
      <c r="AP14" s="340">
        <v>0</v>
      </c>
      <c r="AQ14" s="344">
        <f>AS14+AR14</f>
        <v>0</v>
      </c>
      <c r="AR14" s="345">
        <v>0</v>
      </c>
      <c r="AS14" s="345">
        <v>0</v>
      </c>
      <c r="AT14" s="345">
        <v>0</v>
      </c>
      <c r="AU14" s="271" t="s">
        <v>207</v>
      </c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</row>
    <row r="15" spans="1:100" ht="69" customHeight="1">
      <c r="A15" s="134" t="s">
        <v>76</v>
      </c>
      <c r="B15" s="158" t="s">
        <v>206</v>
      </c>
      <c r="C15" s="270" t="s">
        <v>161</v>
      </c>
      <c r="D15" s="270" t="s">
        <v>232</v>
      </c>
      <c r="E15" s="115" t="s">
        <v>127</v>
      </c>
      <c r="F15" s="115" t="s">
        <v>126</v>
      </c>
      <c r="G15" s="116">
        <f t="shared" si="2"/>
        <v>2</v>
      </c>
      <c r="H15" s="116">
        <f t="shared" si="3"/>
        <v>2.06</v>
      </c>
      <c r="I15" s="153">
        <f t="shared" si="3"/>
        <v>12</v>
      </c>
      <c r="J15" s="220">
        <f t="shared" si="3"/>
        <v>21063.269</v>
      </c>
      <c r="K15" s="311">
        <f>J15</f>
        <v>21063.269</v>
      </c>
      <c r="L15" s="339">
        <v>0</v>
      </c>
      <c r="M15" s="340">
        <v>0</v>
      </c>
      <c r="N15" s="340">
        <v>0</v>
      </c>
      <c r="O15" s="341">
        <f>P15+Q15</f>
        <v>5031.54</v>
      </c>
      <c r="P15" s="342">
        <v>5031.54</v>
      </c>
      <c r="Q15" s="340">
        <v>0</v>
      </c>
      <c r="R15" s="343">
        <v>0</v>
      </c>
      <c r="S15" s="339">
        <v>2</v>
      </c>
      <c r="T15" s="340">
        <v>2.06</v>
      </c>
      <c r="U15" s="340">
        <v>12</v>
      </c>
      <c r="V15" s="344">
        <f>W15</f>
        <v>16031.729</v>
      </c>
      <c r="W15" s="345">
        <v>16031.729</v>
      </c>
      <c r="X15" s="345">
        <v>0</v>
      </c>
      <c r="Y15" s="343">
        <v>0</v>
      </c>
      <c r="Z15" s="346">
        <v>0</v>
      </c>
      <c r="AA15" s="345">
        <v>0</v>
      </c>
      <c r="AB15" s="340">
        <v>0</v>
      </c>
      <c r="AC15" s="344">
        <f aca="true" t="shared" si="4" ref="AC15:AC27">AD15</f>
        <v>0</v>
      </c>
      <c r="AD15" s="345">
        <v>0</v>
      </c>
      <c r="AE15" s="345">
        <v>0</v>
      </c>
      <c r="AF15" s="343">
        <v>0</v>
      </c>
      <c r="AG15" s="346">
        <v>0</v>
      </c>
      <c r="AH15" s="345">
        <v>0</v>
      </c>
      <c r="AI15" s="340">
        <v>0</v>
      </c>
      <c r="AJ15" s="344">
        <f aca="true" t="shared" si="5" ref="AJ15:AJ27">AK15</f>
        <v>0</v>
      </c>
      <c r="AK15" s="342">
        <v>0</v>
      </c>
      <c r="AL15" s="345">
        <v>0</v>
      </c>
      <c r="AM15" s="343">
        <v>0</v>
      </c>
      <c r="AN15" s="347">
        <v>0</v>
      </c>
      <c r="AO15" s="345">
        <v>0</v>
      </c>
      <c r="AP15" s="340">
        <v>0</v>
      </c>
      <c r="AQ15" s="344">
        <f aca="true" t="shared" si="6" ref="AQ15:AQ38">AR15</f>
        <v>0</v>
      </c>
      <c r="AR15" s="342">
        <v>0</v>
      </c>
      <c r="AS15" s="345">
        <v>0</v>
      </c>
      <c r="AT15" s="345">
        <v>0</v>
      </c>
      <c r="AU15" s="271" t="s">
        <v>208</v>
      </c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</row>
    <row r="16" spans="1:100" ht="101.25" customHeight="1">
      <c r="A16" s="134" t="s">
        <v>75</v>
      </c>
      <c r="B16" s="158" t="s">
        <v>143</v>
      </c>
      <c r="C16" s="270" t="s">
        <v>161</v>
      </c>
      <c r="D16" s="270" t="s">
        <v>233</v>
      </c>
      <c r="E16" s="115" t="s">
        <v>126</v>
      </c>
      <c r="F16" s="115" t="s">
        <v>126</v>
      </c>
      <c r="G16" s="116">
        <f t="shared" si="2"/>
        <v>0</v>
      </c>
      <c r="H16" s="116">
        <f t="shared" si="3"/>
        <v>5.16</v>
      </c>
      <c r="I16" s="153">
        <f t="shared" si="3"/>
        <v>0</v>
      </c>
      <c r="J16" s="220">
        <f aca="true" t="shared" si="7" ref="J16:J27">O16+V16+AC16+AJ16+AQ16</f>
        <v>23708.62506</v>
      </c>
      <c r="K16" s="311">
        <f>J16</f>
        <v>23708.62506</v>
      </c>
      <c r="L16" s="339">
        <v>0</v>
      </c>
      <c r="M16" s="340">
        <v>0</v>
      </c>
      <c r="N16" s="340">
        <v>0</v>
      </c>
      <c r="O16" s="341">
        <f>P16+Q16</f>
        <v>0</v>
      </c>
      <c r="P16" s="345">
        <v>0</v>
      </c>
      <c r="Q16" s="345">
        <v>0</v>
      </c>
      <c r="R16" s="343">
        <v>0</v>
      </c>
      <c r="S16" s="346">
        <v>0</v>
      </c>
      <c r="T16" s="340">
        <v>5.16</v>
      </c>
      <c r="U16" s="340">
        <v>0</v>
      </c>
      <c r="V16" s="344">
        <f>W16</f>
        <v>23708.62506</v>
      </c>
      <c r="W16" s="342">
        <v>23708.62506</v>
      </c>
      <c r="X16" s="345">
        <v>0</v>
      </c>
      <c r="Y16" s="343">
        <v>0</v>
      </c>
      <c r="Z16" s="346">
        <v>0</v>
      </c>
      <c r="AA16" s="340">
        <v>0</v>
      </c>
      <c r="AB16" s="340">
        <v>0</v>
      </c>
      <c r="AC16" s="344">
        <f t="shared" si="4"/>
        <v>0</v>
      </c>
      <c r="AD16" s="342">
        <v>0</v>
      </c>
      <c r="AE16" s="345">
        <v>0</v>
      </c>
      <c r="AF16" s="343">
        <v>0</v>
      </c>
      <c r="AG16" s="346">
        <v>0</v>
      </c>
      <c r="AH16" s="345">
        <v>0</v>
      </c>
      <c r="AI16" s="340">
        <v>0</v>
      </c>
      <c r="AJ16" s="344">
        <f t="shared" si="5"/>
        <v>0</v>
      </c>
      <c r="AK16" s="345">
        <v>0</v>
      </c>
      <c r="AL16" s="345">
        <v>0</v>
      </c>
      <c r="AM16" s="343">
        <v>0</v>
      </c>
      <c r="AN16" s="347">
        <v>0</v>
      </c>
      <c r="AO16" s="345">
        <v>0</v>
      </c>
      <c r="AP16" s="340">
        <v>0</v>
      </c>
      <c r="AQ16" s="344">
        <f t="shared" si="6"/>
        <v>0</v>
      </c>
      <c r="AR16" s="345">
        <v>0</v>
      </c>
      <c r="AS16" s="345">
        <v>0</v>
      </c>
      <c r="AT16" s="345">
        <v>0</v>
      </c>
      <c r="AU16" s="271" t="s">
        <v>121</v>
      </c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</row>
    <row r="17" spans="1:100" s="55" customFormat="1" ht="98.25" customHeight="1">
      <c r="A17" s="134" t="s">
        <v>95</v>
      </c>
      <c r="B17" s="158" t="s">
        <v>144</v>
      </c>
      <c r="C17" s="270" t="s">
        <v>161</v>
      </c>
      <c r="D17" s="270" t="s">
        <v>234</v>
      </c>
      <c r="E17" s="115" t="s">
        <v>126</v>
      </c>
      <c r="F17" s="115" t="s">
        <v>135</v>
      </c>
      <c r="G17" s="116">
        <f t="shared" si="2"/>
        <v>0</v>
      </c>
      <c r="H17" s="116">
        <f aca="true" t="shared" si="8" ref="H17:H27">M17+T17+AA17+AH17+AO17</f>
        <v>5.1</v>
      </c>
      <c r="I17" s="153">
        <f aca="true" t="shared" si="9" ref="I17:I27">N17+U17+AB17+AI17+AP17</f>
        <v>0</v>
      </c>
      <c r="J17" s="220">
        <f t="shared" si="7"/>
        <v>16684.654000000002</v>
      </c>
      <c r="K17" s="311">
        <f>J17</f>
        <v>16684.654000000002</v>
      </c>
      <c r="L17" s="339">
        <v>0</v>
      </c>
      <c r="M17" s="340">
        <v>0</v>
      </c>
      <c r="N17" s="340">
        <v>0</v>
      </c>
      <c r="O17" s="341">
        <f>Q17+P17</f>
        <v>0</v>
      </c>
      <c r="P17" s="345">
        <v>0</v>
      </c>
      <c r="Q17" s="345">
        <v>0</v>
      </c>
      <c r="R17" s="343">
        <v>0</v>
      </c>
      <c r="S17" s="346">
        <v>0</v>
      </c>
      <c r="T17" s="340">
        <v>0</v>
      </c>
      <c r="U17" s="340">
        <v>0</v>
      </c>
      <c r="V17" s="344">
        <f>W17</f>
        <v>4663.65</v>
      </c>
      <c r="W17" s="345">
        <v>4663.65</v>
      </c>
      <c r="X17" s="345">
        <v>0</v>
      </c>
      <c r="Y17" s="343">
        <v>0</v>
      </c>
      <c r="Z17" s="346">
        <v>0</v>
      </c>
      <c r="AA17" s="340">
        <v>5.1</v>
      </c>
      <c r="AB17" s="340">
        <v>0</v>
      </c>
      <c r="AC17" s="344">
        <f t="shared" si="4"/>
        <v>12021.004</v>
      </c>
      <c r="AD17" s="345">
        <v>12021.004</v>
      </c>
      <c r="AE17" s="345">
        <v>0</v>
      </c>
      <c r="AF17" s="343">
        <v>0</v>
      </c>
      <c r="AG17" s="346">
        <v>0</v>
      </c>
      <c r="AH17" s="345">
        <v>0</v>
      </c>
      <c r="AI17" s="340">
        <v>0</v>
      </c>
      <c r="AJ17" s="344">
        <f t="shared" si="5"/>
        <v>0</v>
      </c>
      <c r="AK17" s="342">
        <v>0</v>
      </c>
      <c r="AL17" s="345">
        <v>0</v>
      </c>
      <c r="AM17" s="343">
        <v>0</v>
      </c>
      <c r="AN17" s="347">
        <v>0</v>
      </c>
      <c r="AO17" s="345">
        <v>0</v>
      </c>
      <c r="AP17" s="340">
        <v>0</v>
      </c>
      <c r="AQ17" s="344">
        <f t="shared" si="6"/>
        <v>0</v>
      </c>
      <c r="AR17" s="342">
        <v>0</v>
      </c>
      <c r="AS17" s="345">
        <v>0</v>
      </c>
      <c r="AT17" s="345">
        <v>0</v>
      </c>
      <c r="AU17" s="271" t="s">
        <v>122</v>
      </c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</row>
    <row r="18" spans="1:100" s="55" customFormat="1" ht="101.25" customHeight="1">
      <c r="A18" s="134" t="s">
        <v>96</v>
      </c>
      <c r="B18" s="158" t="s">
        <v>145</v>
      </c>
      <c r="C18" s="270" t="s">
        <v>161</v>
      </c>
      <c r="D18" s="270" t="s">
        <v>235</v>
      </c>
      <c r="E18" s="115" t="s">
        <v>135</v>
      </c>
      <c r="F18" s="115" t="s">
        <v>135</v>
      </c>
      <c r="G18" s="116">
        <f t="shared" si="2"/>
        <v>0</v>
      </c>
      <c r="H18" s="116">
        <f t="shared" si="8"/>
        <v>2.7</v>
      </c>
      <c r="I18" s="153">
        <f t="shared" si="9"/>
        <v>0</v>
      </c>
      <c r="J18" s="220">
        <f t="shared" si="7"/>
        <v>3121.843</v>
      </c>
      <c r="K18" s="311">
        <f>J18</f>
        <v>3121.843</v>
      </c>
      <c r="L18" s="339">
        <v>0</v>
      </c>
      <c r="M18" s="340">
        <v>0</v>
      </c>
      <c r="N18" s="340">
        <v>0</v>
      </c>
      <c r="O18" s="341">
        <f>Q18+P18</f>
        <v>0</v>
      </c>
      <c r="P18" s="345">
        <v>0</v>
      </c>
      <c r="Q18" s="345">
        <v>0</v>
      </c>
      <c r="R18" s="343">
        <v>0</v>
      </c>
      <c r="S18" s="346">
        <v>0</v>
      </c>
      <c r="T18" s="340">
        <v>0</v>
      </c>
      <c r="U18" s="340">
        <v>0</v>
      </c>
      <c r="V18" s="344">
        <f>W18</f>
        <v>0</v>
      </c>
      <c r="W18" s="345">
        <v>0</v>
      </c>
      <c r="X18" s="345">
        <v>0</v>
      </c>
      <c r="Y18" s="343">
        <v>0</v>
      </c>
      <c r="Z18" s="346">
        <v>0</v>
      </c>
      <c r="AA18" s="340">
        <v>2.7</v>
      </c>
      <c r="AB18" s="340">
        <v>0</v>
      </c>
      <c r="AC18" s="344">
        <f t="shared" si="4"/>
        <v>3121.843</v>
      </c>
      <c r="AD18" s="345">
        <v>3121.843</v>
      </c>
      <c r="AE18" s="345">
        <v>0</v>
      </c>
      <c r="AF18" s="343">
        <v>0</v>
      </c>
      <c r="AG18" s="346">
        <v>0</v>
      </c>
      <c r="AH18" s="345">
        <v>0</v>
      </c>
      <c r="AI18" s="340">
        <v>0</v>
      </c>
      <c r="AJ18" s="344">
        <f t="shared" si="5"/>
        <v>0</v>
      </c>
      <c r="AK18" s="342">
        <v>0</v>
      </c>
      <c r="AL18" s="345">
        <v>0</v>
      </c>
      <c r="AM18" s="343">
        <v>0</v>
      </c>
      <c r="AN18" s="347">
        <v>0</v>
      </c>
      <c r="AO18" s="345">
        <v>0</v>
      </c>
      <c r="AP18" s="340">
        <v>0</v>
      </c>
      <c r="AQ18" s="344">
        <f t="shared" si="6"/>
        <v>0</v>
      </c>
      <c r="AR18" s="342">
        <v>0</v>
      </c>
      <c r="AS18" s="345">
        <v>0</v>
      </c>
      <c r="AT18" s="345">
        <v>0</v>
      </c>
      <c r="AU18" s="271" t="s">
        <v>123</v>
      </c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</row>
    <row r="19" spans="1:100" s="55" customFormat="1" ht="68.25" customHeight="1">
      <c r="A19" s="134" t="s">
        <v>97</v>
      </c>
      <c r="B19" s="158" t="s">
        <v>218</v>
      </c>
      <c r="C19" s="270" t="s">
        <v>161</v>
      </c>
      <c r="D19" s="270" t="s">
        <v>236</v>
      </c>
      <c r="E19" s="115" t="s">
        <v>135</v>
      </c>
      <c r="F19" s="115" t="s">
        <v>135</v>
      </c>
      <c r="G19" s="116">
        <f t="shared" si="2"/>
        <v>0</v>
      </c>
      <c r="H19" s="116">
        <f t="shared" si="8"/>
        <v>0.194</v>
      </c>
      <c r="I19" s="153">
        <f t="shared" si="9"/>
        <v>0</v>
      </c>
      <c r="J19" s="220">
        <f t="shared" si="7"/>
        <v>953.51</v>
      </c>
      <c r="K19" s="312">
        <f aca="true" t="shared" si="10" ref="K19:K27">J19</f>
        <v>953.51</v>
      </c>
      <c r="L19" s="339">
        <v>0</v>
      </c>
      <c r="M19" s="340">
        <v>0</v>
      </c>
      <c r="N19" s="340">
        <v>0</v>
      </c>
      <c r="O19" s="341">
        <f aca="true" t="shared" si="11" ref="O19:O28">P19+Q19</f>
        <v>0</v>
      </c>
      <c r="P19" s="345">
        <v>0</v>
      </c>
      <c r="Q19" s="345">
        <v>0</v>
      </c>
      <c r="R19" s="343">
        <v>0</v>
      </c>
      <c r="S19" s="339">
        <v>0</v>
      </c>
      <c r="T19" s="340">
        <v>0</v>
      </c>
      <c r="U19" s="340">
        <v>0</v>
      </c>
      <c r="V19" s="348">
        <f aca="true" t="shared" si="12" ref="V19:V38">W19</f>
        <v>0</v>
      </c>
      <c r="W19" s="345">
        <v>0</v>
      </c>
      <c r="X19" s="345">
        <v>0</v>
      </c>
      <c r="Y19" s="343">
        <v>0</v>
      </c>
      <c r="Z19" s="339">
        <v>0</v>
      </c>
      <c r="AA19" s="340">
        <v>0.194</v>
      </c>
      <c r="AB19" s="340">
        <v>0</v>
      </c>
      <c r="AC19" s="348">
        <f t="shared" si="4"/>
        <v>953.51</v>
      </c>
      <c r="AD19" s="345">
        <v>953.51</v>
      </c>
      <c r="AE19" s="345">
        <v>0</v>
      </c>
      <c r="AF19" s="343">
        <v>0</v>
      </c>
      <c r="AG19" s="339">
        <v>0</v>
      </c>
      <c r="AH19" s="340">
        <v>0</v>
      </c>
      <c r="AI19" s="340">
        <v>0</v>
      </c>
      <c r="AJ19" s="344">
        <f t="shared" si="5"/>
        <v>0</v>
      </c>
      <c r="AK19" s="345">
        <v>0</v>
      </c>
      <c r="AL19" s="345">
        <v>0</v>
      </c>
      <c r="AM19" s="343">
        <v>0</v>
      </c>
      <c r="AN19" s="349">
        <v>0</v>
      </c>
      <c r="AO19" s="340">
        <v>0</v>
      </c>
      <c r="AP19" s="340">
        <v>0</v>
      </c>
      <c r="AQ19" s="348">
        <f t="shared" si="6"/>
        <v>0</v>
      </c>
      <c r="AR19" s="345">
        <v>0</v>
      </c>
      <c r="AS19" s="345">
        <v>0</v>
      </c>
      <c r="AT19" s="345">
        <v>0</v>
      </c>
      <c r="AU19" s="271" t="s">
        <v>158</v>
      </c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</row>
    <row r="20" spans="1:100" s="55" customFormat="1" ht="66" customHeight="1">
      <c r="A20" s="134" t="s">
        <v>98</v>
      </c>
      <c r="B20" s="158" t="s">
        <v>173</v>
      </c>
      <c r="C20" s="270" t="s">
        <v>161</v>
      </c>
      <c r="D20" s="270" t="s">
        <v>237</v>
      </c>
      <c r="E20" s="115" t="s">
        <v>135</v>
      </c>
      <c r="F20" s="115" t="s">
        <v>135</v>
      </c>
      <c r="G20" s="116">
        <f t="shared" si="2"/>
        <v>0</v>
      </c>
      <c r="H20" s="116">
        <f t="shared" si="8"/>
        <v>0.63</v>
      </c>
      <c r="I20" s="153">
        <f t="shared" si="9"/>
        <v>0</v>
      </c>
      <c r="J20" s="220">
        <f t="shared" si="7"/>
        <v>2814.62</v>
      </c>
      <c r="K20" s="312">
        <f t="shared" si="10"/>
        <v>2814.62</v>
      </c>
      <c r="L20" s="339">
        <v>0</v>
      </c>
      <c r="M20" s="340">
        <v>0</v>
      </c>
      <c r="N20" s="340">
        <v>0</v>
      </c>
      <c r="O20" s="341">
        <f t="shared" si="11"/>
        <v>0</v>
      </c>
      <c r="P20" s="345">
        <v>0</v>
      </c>
      <c r="Q20" s="345">
        <v>0</v>
      </c>
      <c r="R20" s="343">
        <v>0</v>
      </c>
      <c r="S20" s="339">
        <v>0</v>
      </c>
      <c r="T20" s="340">
        <v>0</v>
      </c>
      <c r="U20" s="340">
        <v>0</v>
      </c>
      <c r="V20" s="348">
        <f t="shared" si="12"/>
        <v>0</v>
      </c>
      <c r="W20" s="345">
        <v>0</v>
      </c>
      <c r="X20" s="345">
        <v>0</v>
      </c>
      <c r="Y20" s="343">
        <v>0</v>
      </c>
      <c r="Z20" s="339">
        <v>0</v>
      </c>
      <c r="AA20" s="340">
        <v>0.63</v>
      </c>
      <c r="AB20" s="340">
        <v>0</v>
      </c>
      <c r="AC20" s="348">
        <f t="shared" si="4"/>
        <v>2814.62</v>
      </c>
      <c r="AD20" s="345">
        <v>2814.62</v>
      </c>
      <c r="AE20" s="345">
        <v>0</v>
      </c>
      <c r="AF20" s="343">
        <v>0</v>
      </c>
      <c r="AG20" s="339">
        <v>0</v>
      </c>
      <c r="AH20" s="340">
        <v>0</v>
      </c>
      <c r="AI20" s="340">
        <v>0</v>
      </c>
      <c r="AJ20" s="344">
        <f t="shared" si="5"/>
        <v>0</v>
      </c>
      <c r="AK20" s="345">
        <v>0</v>
      </c>
      <c r="AL20" s="345">
        <v>0</v>
      </c>
      <c r="AM20" s="343">
        <v>0</v>
      </c>
      <c r="AN20" s="349">
        <v>0</v>
      </c>
      <c r="AO20" s="340">
        <v>0</v>
      </c>
      <c r="AP20" s="340">
        <v>0</v>
      </c>
      <c r="AQ20" s="348">
        <f t="shared" si="6"/>
        <v>0</v>
      </c>
      <c r="AR20" s="345">
        <v>0</v>
      </c>
      <c r="AS20" s="345">
        <v>0</v>
      </c>
      <c r="AT20" s="345">
        <v>0</v>
      </c>
      <c r="AU20" s="271" t="s">
        <v>158</v>
      </c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</row>
    <row r="21" spans="1:100" s="55" customFormat="1" ht="58.5" customHeight="1">
      <c r="A21" s="134" t="s">
        <v>150</v>
      </c>
      <c r="B21" s="158" t="s">
        <v>181</v>
      </c>
      <c r="C21" s="270" t="s">
        <v>161</v>
      </c>
      <c r="D21" s="270" t="s">
        <v>238</v>
      </c>
      <c r="E21" s="115" t="s">
        <v>135</v>
      </c>
      <c r="F21" s="115" t="s">
        <v>135</v>
      </c>
      <c r="G21" s="116">
        <f t="shared" si="2"/>
        <v>0</v>
      </c>
      <c r="H21" s="116">
        <f t="shared" si="8"/>
        <v>1.265</v>
      </c>
      <c r="I21" s="153">
        <f t="shared" si="9"/>
        <v>1</v>
      </c>
      <c r="J21" s="220">
        <f t="shared" si="7"/>
        <v>9589.7</v>
      </c>
      <c r="K21" s="312">
        <f t="shared" si="10"/>
        <v>9589.7</v>
      </c>
      <c r="L21" s="339">
        <v>0</v>
      </c>
      <c r="M21" s="340">
        <v>0</v>
      </c>
      <c r="N21" s="340">
        <v>0</v>
      </c>
      <c r="O21" s="341">
        <f t="shared" si="11"/>
        <v>0</v>
      </c>
      <c r="P21" s="345">
        <v>0</v>
      </c>
      <c r="Q21" s="345">
        <v>0</v>
      </c>
      <c r="R21" s="343">
        <v>0</v>
      </c>
      <c r="S21" s="339">
        <v>0</v>
      </c>
      <c r="T21" s="340">
        <v>0</v>
      </c>
      <c r="U21" s="340">
        <v>0</v>
      </c>
      <c r="V21" s="348">
        <f t="shared" si="12"/>
        <v>0</v>
      </c>
      <c r="W21" s="345">
        <v>0</v>
      </c>
      <c r="X21" s="345">
        <v>0</v>
      </c>
      <c r="Y21" s="350">
        <v>0</v>
      </c>
      <c r="Z21" s="339">
        <v>0</v>
      </c>
      <c r="AA21" s="340">
        <v>1.265</v>
      </c>
      <c r="AB21" s="340">
        <v>1</v>
      </c>
      <c r="AC21" s="348">
        <f t="shared" si="4"/>
        <v>9589.7</v>
      </c>
      <c r="AD21" s="345">
        <v>9589.7</v>
      </c>
      <c r="AE21" s="345">
        <v>0</v>
      </c>
      <c r="AF21" s="343">
        <v>0</v>
      </c>
      <c r="AG21" s="339">
        <v>0</v>
      </c>
      <c r="AH21" s="340">
        <v>0</v>
      </c>
      <c r="AI21" s="340">
        <v>0</v>
      </c>
      <c r="AJ21" s="344">
        <f t="shared" si="5"/>
        <v>0</v>
      </c>
      <c r="AK21" s="345">
        <v>0</v>
      </c>
      <c r="AL21" s="345">
        <v>0</v>
      </c>
      <c r="AM21" s="343">
        <v>0</v>
      </c>
      <c r="AN21" s="349">
        <v>0</v>
      </c>
      <c r="AO21" s="340">
        <v>0</v>
      </c>
      <c r="AP21" s="340">
        <v>0</v>
      </c>
      <c r="AQ21" s="348">
        <f t="shared" si="6"/>
        <v>0</v>
      </c>
      <c r="AR21" s="345">
        <v>0</v>
      </c>
      <c r="AS21" s="345">
        <v>0</v>
      </c>
      <c r="AT21" s="345">
        <v>0</v>
      </c>
      <c r="AU21" s="271" t="s">
        <v>159</v>
      </c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</row>
    <row r="22" spans="1:100" s="55" customFormat="1" ht="67.5" customHeight="1">
      <c r="A22" s="134" t="s">
        <v>99</v>
      </c>
      <c r="B22" s="158" t="s">
        <v>146</v>
      </c>
      <c r="C22" s="270" t="s">
        <v>161</v>
      </c>
      <c r="D22" s="270" t="s">
        <v>239</v>
      </c>
      <c r="E22" s="115" t="s">
        <v>135</v>
      </c>
      <c r="F22" s="115" t="s">
        <v>135</v>
      </c>
      <c r="G22" s="116">
        <f t="shared" si="2"/>
        <v>0</v>
      </c>
      <c r="H22" s="116">
        <f t="shared" si="8"/>
        <v>0.194</v>
      </c>
      <c r="I22" s="153">
        <f t="shared" si="9"/>
        <v>0</v>
      </c>
      <c r="J22" s="220">
        <f t="shared" si="7"/>
        <v>660.8</v>
      </c>
      <c r="K22" s="312">
        <f t="shared" si="10"/>
        <v>660.8</v>
      </c>
      <c r="L22" s="339">
        <v>0</v>
      </c>
      <c r="M22" s="340">
        <v>0</v>
      </c>
      <c r="N22" s="340">
        <v>0</v>
      </c>
      <c r="O22" s="348">
        <f t="shared" si="11"/>
        <v>0</v>
      </c>
      <c r="P22" s="345">
        <v>0</v>
      </c>
      <c r="Q22" s="345">
        <v>0</v>
      </c>
      <c r="R22" s="343">
        <v>0</v>
      </c>
      <c r="S22" s="339">
        <v>0</v>
      </c>
      <c r="T22" s="340">
        <v>0</v>
      </c>
      <c r="U22" s="340">
        <v>0</v>
      </c>
      <c r="V22" s="348">
        <f t="shared" si="12"/>
        <v>0</v>
      </c>
      <c r="W22" s="345">
        <v>0</v>
      </c>
      <c r="X22" s="345">
        <v>0</v>
      </c>
      <c r="Y22" s="350">
        <v>0</v>
      </c>
      <c r="Z22" s="339">
        <v>0</v>
      </c>
      <c r="AA22" s="340">
        <v>0.194</v>
      </c>
      <c r="AB22" s="340">
        <v>0</v>
      </c>
      <c r="AC22" s="348">
        <f t="shared" si="4"/>
        <v>660.8</v>
      </c>
      <c r="AD22" s="345">
        <v>660.8</v>
      </c>
      <c r="AE22" s="345">
        <v>0</v>
      </c>
      <c r="AF22" s="350">
        <v>0</v>
      </c>
      <c r="AG22" s="339">
        <v>0</v>
      </c>
      <c r="AH22" s="340">
        <v>0</v>
      </c>
      <c r="AI22" s="340">
        <v>0</v>
      </c>
      <c r="AJ22" s="344">
        <f t="shared" si="5"/>
        <v>0</v>
      </c>
      <c r="AK22" s="345">
        <v>0</v>
      </c>
      <c r="AL22" s="345">
        <v>0</v>
      </c>
      <c r="AM22" s="350">
        <v>0</v>
      </c>
      <c r="AN22" s="349">
        <v>0</v>
      </c>
      <c r="AO22" s="340">
        <v>0</v>
      </c>
      <c r="AP22" s="340">
        <v>0</v>
      </c>
      <c r="AQ22" s="348">
        <f t="shared" si="6"/>
        <v>0</v>
      </c>
      <c r="AR22" s="345">
        <v>0</v>
      </c>
      <c r="AS22" s="345">
        <v>0</v>
      </c>
      <c r="AT22" s="345">
        <v>0</v>
      </c>
      <c r="AU22" s="271" t="s">
        <v>160</v>
      </c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</row>
    <row r="23" spans="1:100" s="55" customFormat="1" ht="81.75" customHeight="1">
      <c r="A23" s="134" t="s">
        <v>100</v>
      </c>
      <c r="B23" s="158" t="s">
        <v>147</v>
      </c>
      <c r="C23" s="270" t="s">
        <v>161</v>
      </c>
      <c r="D23" s="270" t="s">
        <v>240</v>
      </c>
      <c r="E23" s="115" t="s">
        <v>135</v>
      </c>
      <c r="F23" s="115" t="s">
        <v>175</v>
      </c>
      <c r="G23" s="116">
        <f t="shared" si="2"/>
        <v>0</v>
      </c>
      <c r="H23" s="116">
        <f t="shared" si="8"/>
        <v>1.371</v>
      </c>
      <c r="I23" s="153">
        <f t="shared" si="9"/>
        <v>0</v>
      </c>
      <c r="J23" s="220">
        <f t="shared" si="7"/>
        <v>5602.83</v>
      </c>
      <c r="K23" s="312">
        <f t="shared" si="10"/>
        <v>5602.83</v>
      </c>
      <c r="L23" s="339">
        <v>0</v>
      </c>
      <c r="M23" s="340">
        <v>0</v>
      </c>
      <c r="N23" s="340">
        <v>0</v>
      </c>
      <c r="O23" s="348">
        <f t="shared" si="11"/>
        <v>0</v>
      </c>
      <c r="P23" s="345">
        <v>0</v>
      </c>
      <c r="Q23" s="345">
        <v>0</v>
      </c>
      <c r="R23" s="343">
        <v>0</v>
      </c>
      <c r="S23" s="339">
        <v>0</v>
      </c>
      <c r="T23" s="340">
        <v>0</v>
      </c>
      <c r="U23" s="340">
        <v>0</v>
      </c>
      <c r="V23" s="348">
        <f t="shared" si="12"/>
        <v>0</v>
      </c>
      <c r="W23" s="345">
        <v>0</v>
      </c>
      <c r="X23" s="345">
        <v>0</v>
      </c>
      <c r="Y23" s="350">
        <v>0</v>
      </c>
      <c r="Z23" s="339">
        <v>0</v>
      </c>
      <c r="AA23" s="340">
        <v>0</v>
      </c>
      <c r="AB23" s="340">
        <v>0</v>
      </c>
      <c r="AC23" s="348">
        <f t="shared" si="4"/>
        <v>842.52</v>
      </c>
      <c r="AD23" s="345">
        <v>842.52</v>
      </c>
      <c r="AE23" s="345">
        <v>0</v>
      </c>
      <c r="AF23" s="350">
        <v>0</v>
      </c>
      <c r="AG23" s="339">
        <v>0</v>
      </c>
      <c r="AH23" s="340">
        <v>1.371</v>
      </c>
      <c r="AI23" s="340">
        <v>0</v>
      </c>
      <c r="AJ23" s="344">
        <f t="shared" si="5"/>
        <v>4760.31</v>
      </c>
      <c r="AK23" s="345">
        <v>4760.31</v>
      </c>
      <c r="AL23" s="345">
        <v>0</v>
      </c>
      <c r="AM23" s="350">
        <v>0</v>
      </c>
      <c r="AN23" s="349">
        <v>0</v>
      </c>
      <c r="AO23" s="340">
        <v>0</v>
      </c>
      <c r="AP23" s="340">
        <v>0</v>
      </c>
      <c r="AQ23" s="348">
        <f t="shared" si="6"/>
        <v>0</v>
      </c>
      <c r="AR23" s="345">
        <v>0</v>
      </c>
      <c r="AS23" s="345">
        <v>0</v>
      </c>
      <c r="AT23" s="345">
        <v>0</v>
      </c>
      <c r="AU23" s="271" t="s">
        <v>160</v>
      </c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</row>
    <row r="24" spans="1:100" s="55" customFormat="1" ht="78" customHeight="1">
      <c r="A24" s="134" t="s">
        <v>101</v>
      </c>
      <c r="B24" s="158" t="s">
        <v>148</v>
      </c>
      <c r="C24" s="270" t="s">
        <v>161</v>
      </c>
      <c r="D24" s="270" t="s">
        <v>241</v>
      </c>
      <c r="E24" s="115" t="s">
        <v>175</v>
      </c>
      <c r="F24" s="115" t="s">
        <v>175</v>
      </c>
      <c r="G24" s="116">
        <f t="shared" si="2"/>
        <v>0</v>
      </c>
      <c r="H24" s="116">
        <f t="shared" si="8"/>
        <v>1.064</v>
      </c>
      <c r="I24" s="153">
        <f t="shared" si="9"/>
        <v>0</v>
      </c>
      <c r="J24" s="220">
        <f t="shared" si="7"/>
        <v>4338.25388</v>
      </c>
      <c r="K24" s="312">
        <f t="shared" si="10"/>
        <v>4338.25388</v>
      </c>
      <c r="L24" s="339">
        <v>0</v>
      </c>
      <c r="M24" s="340">
        <v>0</v>
      </c>
      <c r="N24" s="340">
        <v>0</v>
      </c>
      <c r="O24" s="348">
        <f t="shared" si="11"/>
        <v>0</v>
      </c>
      <c r="P24" s="345">
        <v>0</v>
      </c>
      <c r="Q24" s="345">
        <v>0</v>
      </c>
      <c r="R24" s="343">
        <v>0</v>
      </c>
      <c r="S24" s="339">
        <v>0</v>
      </c>
      <c r="T24" s="340">
        <v>0</v>
      </c>
      <c r="U24" s="340">
        <v>0</v>
      </c>
      <c r="V24" s="348">
        <f t="shared" si="12"/>
        <v>0</v>
      </c>
      <c r="W24" s="345">
        <v>0</v>
      </c>
      <c r="X24" s="345">
        <v>0</v>
      </c>
      <c r="Y24" s="350">
        <v>0</v>
      </c>
      <c r="Z24" s="339">
        <v>0</v>
      </c>
      <c r="AA24" s="340">
        <v>0</v>
      </c>
      <c r="AB24" s="340">
        <v>0</v>
      </c>
      <c r="AC24" s="348">
        <f t="shared" si="4"/>
        <v>0</v>
      </c>
      <c r="AD24" s="345">
        <v>0</v>
      </c>
      <c r="AE24" s="345">
        <v>0</v>
      </c>
      <c r="AF24" s="350">
        <v>0</v>
      </c>
      <c r="AG24" s="339">
        <v>0</v>
      </c>
      <c r="AH24" s="340">
        <v>1.064</v>
      </c>
      <c r="AI24" s="340">
        <v>0</v>
      </c>
      <c r="AJ24" s="344">
        <f t="shared" si="5"/>
        <v>4338.25388</v>
      </c>
      <c r="AK24" s="345">
        <v>4338.25388</v>
      </c>
      <c r="AL24" s="345">
        <v>0</v>
      </c>
      <c r="AM24" s="350">
        <v>0</v>
      </c>
      <c r="AN24" s="349">
        <v>0</v>
      </c>
      <c r="AO24" s="340">
        <v>0</v>
      </c>
      <c r="AP24" s="340">
        <v>0</v>
      </c>
      <c r="AQ24" s="348">
        <f t="shared" si="6"/>
        <v>0</v>
      </c>
      <c r="AR24" s="345">
        <v>0</v>
      </c>
      <c r="AS24" s="345">
        <v>0</v>
      </c>
      <c r="AT24" s="345">
        <v>0</v>
      </c>
      <c r="AU24" s="271" t="s">
        <v>131</v>
      </c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</row>
    <row r="25" spans="1:100" s="55" customFormat="1" ht="67.5" customHeight="1">
      <c r="A25" s="134" t="s">
        <v>102</v>
      </c>
      <c r="B25" s="158" t="s">
        <v>149</v>
      </c>
      <c r="C25" s="270" t="s">
        <v>161</v>
      </c>
      <c r="D25" s="270" t="s">
        <v>242</v>
      </c>
      <c r="E25" s="115" t="s">
        <v>175</v>
      </c>
      <c r="F25" s="115" t="s">
        <v>175</v>
      </c>
      <c r="G25" s="116">
        <f t="shared" si="2"/>
        <v>0</v>
      </c>
      <c r="H25" s="116">
        <f t="shared" si="8"/>
        <v>0</v>
      </c>
      <c r="I25" s="153">
        <f t="shared" si="9"/>
        <v>13</v>
      </c>
      <c r="J25" s="220">
        <f t="shared" si="7"/>
        <v>8241.34987</v>
      </c>
      <c r="K25" s="312">
        <f t="shared" si="10"/>
        <v>8241.34987</v>
      </c>
      <c r="L25" s="339">
        <v>0</v>
      </c>
      <c r="M25" s="340">
        <v>0</v>
      </c>
      <c r="N25" s="340">
        <v>0</v>
      </c>
      <c r="O25" s="348">
        <f t="shared" si="11"/>
        <v>0</v>
      </c>
      <c r="P25" s="345">
        <v>0</v>
      </c>
      <c r="Q25" s="345">
        <v>0</v>
      </c>
      <c r="R25" s="343">
        <v>0</v>
      </c>
      <c r="S25" s="339">
        <v>0</v>
      </c>
      <c r="T25" s="340">
        <v>0</v>
      </c>
      <c r="U25" s="340">
        <v>0</v>
      </c>
      <c r="V25" s="348">
        <f t="shared" si="12"/>
        <v>0</v>
      </c>
      <c r="W25" s="345">
        <v>0</v>
      </c>
      <c r="X25" s="345">
        <v>0</v>
      </c>
      <c r="Y25" s="350">
        <v>0</v>
      </c>
      <c r="Z25" s="339">
        <v>0</v>
      </c>
      <c r="AA25" s="340">
        <v>0</v>
      </c>
      <c r="AB25" s="340">
        <v>0</v>
      </c>
      <c r="AC25" s="348">
        <f t="shared" si="4"/>
        <v>0</v>
      </c>
      <c r="AD25" s="345">
        <v>0</v>
      </c>
      <c r="AE25" s="345">
        <v>0</v>
      </c>
      <c r="AF25" s="350">
        <v>0</v>
      </c>
      <c r="AG25" s="339">
        <v>0</v>
      </c>
      <c r="AH25" s="340">
        <v>0</v>
      </c>
      <c r="AI25" s="340">
        <v>13</v>
      </c>
      <c r="AJ25" s="344">
        <f t="shared" si="5"/>
        <v>8241.34987</v>
      </c>
      <c r="AK25" s="345">
        <v>8241.34987</v>
      </c>
      <c r="AL25" s="345">
        <v>0</v>
      </c>
      <c r="AM25" s="350">
        <v>0</v>
      </c>
      <c r="AN25" s="349">
        <v>0</v>
      </c>
      <c r="AO25" s="340">
        <v>0</v>
      </c>
      <c r="AP25" s="340">
        <v>0</v>
      </c>
      <c r="AQ25" s="348">
        <f t="shared" si="6"/>
        <v>0</v>
      </c>
      <c r="AR25" s="345">
        <v>0</v>
      </c>
      <c r="AS25" s="345">
        <v>0</v>
      </c>
      <c r="AT25" s="345">
        <v>0</v>
      </c>
      <c r="AU25" s="271" t="s">
        <v>130</v>
      </c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</row>
    <row r="26" spans="1:100" s="55" customFormat="1" ht="118.5" customHeight="1">
      <c r="A26" s="134" t="s">
        <v>151</v>
      </c>
      <c r="B26" s="158" t="s">
        <v>174</v>
      </c>
      <c r="C26" s="270" t="s">
        <v>161</v>
      </c>
      <c r="D26" s="270" t="s">
        <v>243</v>
      </c>
      <c r="E26" s="115" t="s">
        <v>175</v>
      </c>
      <c r="F26" s="115" t="s">
        <v>175</v>
      </c>
      <c r="G26" s="116">
        <f t="shared" si="2"/>
        <v>0.52</v>
      </c>
      <c r="H26" s="116">
        <f t="shared" si="8"/>
        <v>2.04</v>
      </c>
      <c r="I26" s="153">
        <f t="shared" si="9"/>
        <v>7</v>
      </c>
      <c r="J26" s="220">
        <f t="shared" si="7"/>
        <v>11260.7739</v>
      </c>
      <c r="K26" s="312">
        <f t="shared" si="10"/>
        <v>11260.7739</v>
      </c>
      <c r="L26" s="339">
        <v>0</v>
      </c>
      <c r="M26" s="340">
        <v>0</v>
      </c>
      <c r="N26" s="340">
        <v>0</v>
      </c>
      <c r="O26" s="348">
        <f t="shared" si="11"/>
        <v>0</v>
      </c>
      <c r="P26" s="345">
        <v>0</v>
      </c>
      <c r="Q26" s="345">
        <v>0</v>
      </c>
      <c r="R26" s="343">
        <v>0</v>
      </c>
      <c r="S26" s="339">
        <v>0</v>
      </c>
      <c r="T26" s="340">
        <v>0</v>
      </c>
      <c r="U26" s="340">
        <v>0</v>
      </c>
      <c r="V26" s="348">
        <f t="shared" si="12"/>
        <v>0</v>
      </c>
      <c r="W26" s="345">
        <v>0</v>
      </c>
      <c r="X26" s="345">
        <v>0</v>
      </c>
      <c r="Y26" s="350">
        <v>0</v>
      </c>
      <c r="Z26" s="339">
        <v>0</v>
      </c>
      <c r="AA26" s="340">
        <v>0</v>
      </c>
      <c r="AB26" s="340">
        <v>0</v>
      </c>
      <c r="AC26" s="348">
        <f t="shared" si="4"/>
        <v>0</v>
      </c>
      <c r="AD26" s="345">
        <v>0</v>
      </c>
      <c r="AE26" s="345">
        <v>0</v>
      </c>
      <c r="AF26" s="343">
        <v>0</v>
      </c>
      <c r="AG26" s="339">
        <v>0.52</v>
      </c>
      <c r="AH26" s="340">
        <v>2.04</v>
      </c>
      <c r="AI26" s="340">
        <v>7</v>
      </c>
      <c r="AJ26" s="344">
        <f t="shared" si="5"/>
        <v>11260.7739</v>
      </c>
      <c r="AK26" s="345">
        <v>11260.7739</v>
      </c>
      <c r="AL26" s="345">
        <v>0</v>
      </c>
      <c r="AM26" s="343">
        <v>0</v>
      </c>
      <c r="AN26" s="349">
        <v>0</v>
      </c>
      <c r="AO26" s="340">
        <v>0</v>
      </c>
      <c r="AP26" s="340">
        <v>0</v>
      </c>
      <c r="AQ26" s="348">
        <f t="shared" si="6"/>
        <v>0</v>
      </c>
      <c r="AR26" s="345">
        <v>0</v>
      </c>
      <c r="AS26" s="345">
        <v>0</v>
      </c>
      <c r="AT26" s="345">
        <v>0</v>
      </c>
      <c r="AU26" s="271" t="s">
        <v>261</v>
      </c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</row>
    <row r="27" spans="1:100" s="55" customFormat="1" ht="69" customHeight="1">
      <c r="A27" s="134" t="s">
        <v>103</v>
      </c>
      <c r="B27" s="158" t="s">
        <v>172</v>
      </c>
      <c r="C27" s="270" t="s">
        <v>161</v>
      </c>
      <c r="D27" s="270" t="s">
        <v>244</v>
      </c>
      <c r="E27" s="115" t="s">
        <v>220</v>
      </c>
      <c r="F27" s="115" t="s">
        <v>220</v>
      </c>
      <c r="G27" s="116">
        <f>L27+S27+Z27+AG27+AN27</f>
        <v>0</v>
      </c>
      <c r="H27" s="116">
        <f t="shared" si="8"/>
        <v>0</v>
      </c>
      <c r="I27" s="153">
        <f t="shared" si="9"/>
        <v>16</v>
      </c>
      <c r="J27" s="220">
        <f t="shared" si="7"/>
        <v>10066.5</v>
      </c>
      <c r="K27" s="312">
        <f t="shared" si="10"/>
        <v>10066.5</v>
      </c>
      <c r="L27" s="339">
        <v>0</v>
      </c>
      <c r="M27" s="340">
        <v>0</v>
      </c>
      <c r="N27" s="340">
        <v>0</v>
      </c>
      <c r="O27" s="348">
        <f t="shared" si="11"/>
        <v>0</v>
      </c>
      <c r="P27" s="345">
        <v>0</v>
      </c>
      <c r="Q27" s="345">
        <v>0</v>
      </c>
      <c r="R27" s="343">
        <v>0</v>
      </c>
      <c r="S27" s="339">
        <v>0</v>
      </c>
      <c r="T27" s="340">
        <v>0</v>
      </c>
      <c r="U27" s="340">
        <v>0</v>
      </c>
      <c r="V27" s="348">
        <f t="shared" si="12"/>
        <v>0</v>
      </c>
      <c r="W27" s="345">
        <v>0</v>
      </c>
      <c r="X27" s="345">
        <v>0</v>
      </c>
      <c r="Y27" s="350">
        <v>0</v>
      </c>
      <c r="Z27" s="339">
        <v>0</v>
      </c>
      <c r="AA27" s="340">
        <v>0</v>
      </c>
      <c r="AB27" s="340">
        <v>0</v>
      </c>
      <c r="AC27" s="348">
        <f t="shared" si="4"/>
        <v>0</v>
      </c>
      <c r="AD27" s="345">
        <v>0</v>
      </c>
      <c r="AE27" s="345">
        <v>0</v>
      </c>
      <c r="AF27" s="343">
        <v>0</v>
      </c>
      <c r="AG27" s="339">
        <v>0</v>
      </c>
      <c r="AH27" s="340">
        <v>0</v>
      </c>
      <c r="AI27" s="340">
        <v>0</v>
      </c>
      <c r="AJ27" s="344">
        <f t="shared" si="5"/>
        <v>7655.85</v>
      </c>
      <c r="AK27" s="345">
        <v>7655.85</v>
      </c>
      <c r="AL27" s="345">
        <v>0</v>
      </c>
      <c r="AM27" s="343">
        <v>0</v>
      </c>
      <c r="AN27" s="349">
        <v>0</v>
      </c>
      <c r="AO27" s="340">
        <v>0</v>
      </c>
      <c r="AP27" s="340">
        <v>16</v>
      </c>
      <c r="AQ27" s="348">
        <f t="shared" si="6"/>
        <v>2410.65</v>
      </c>
      <c r="AR27" s="345">
        <v>2410.65</v>
      </c>
      <c r="AS27" s="345">
        <v>0</v>
      </c>
      <c r="AT27" s="345">
        <v>0</v>
      </c>
      <c r="AU27" s="271" t="s">
        <v>169</v>
      </c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</row>
    <row r="28" spans="1:100" s="55" customFormat="1" ht="64.5" customHeight="1">
      <c r="A28" s="134" t="s">
        <v>104</v>
      </c>
      <c r="B28" s="158" t="s">
        <v>176</v>
      </c>
      <c r="C28" s="270" t="s">
        <v>161</v>
      </c>
      <c r="D28" s="270" t="s">
        <v>245</v>
      </c>
      <c r="E28" s="115" t="s">
        <v>220</v>
      </c>
      <c r="F28" s="115" t="s">
        <v>220</v>
      </c>
      <c r="G28" s="116">
        <f aca="true" t="shared" si="13" ref="G28:G38">L28+S28+Z28+AG28+AN28</f>
        <v>0</v>
      </c>
      <c r="H28" s="116">
        <v>0</v>
      </c>
      <c r="I28" s="153">
        <f aca="true" t="shared" si="14" ref="I28:I38">N28+U28+AB28+AI28+AP28</f>
        <v>15</v>
      </c>
      <c r="J28" s="220">
        <f aca="true" t="shared" si="15" ref="J28:J38">O28+V28+AC28+AJ28+AQ28</f>
        <v>9473.36269</v>
      </c>
      <c r="K28" s="312">
        <f aca="true" t="shared" si="16" ref="K28:K38">J28</f>
        <v>9473.36269</v>
      </c>
      <c r="L28" s="339">
        <v>0</v>
      </c>
      <c r="M28" s="340">
        <v>0</v>
      </c>
      <c r="N28" s="340">
        <v>0</v>
      </c>
      <c r="O28" s="348">
        <f t="shared" si="11"/>
        <v>0</v>
      </c>
      <c r="P28" s="345">
        <v>0</v>
      </c>
      <c r="Q28" s="345">
        <v>0</v>
      </c>
      <c r="R28" s="343">
        <v>0</v>
      </c>
      <c r="S28" s="339">
        <v>0</v>
      </c>
      <c r="T28" s="340">
        <v>0</v>
      </c>
      <c r="U28" s="340">
        <v>0</v>
      </c>
      <c r="V28" s="348">
        <v>0</v>
      </c>
      <c r="W28" s="345">
        <v>0</v>
      </c>
      <c r="X28" s="345">
        <v>0</v>
      </c>
      <c r="Y28" s="350">
        <v>0</v>
      </c>
      <c r="Z28" s="339">
        <v>0</v>
      </c>
      <c r="AA28" s="340">
        <v>0</v>
      </c>
      <c r="AB28" s="340">
        <v>0</v>
      </c>
      <c r="AC28" s="348">
        <v>0</v>
      </c>
      <c r="AD28" s="345">
        <v>0</v>
      </c>
      <c r="AE28" s="345">
        <v>0</v>
      </c>
      <c r="AF28" s="343">
        <v>0</v>
      </c>
      <c r="AG28" s="339">
        <v>0</v>
      </c>
      <c r="AH28" s="340">
        <v>0</v>
      </c>
      <c r="AI28" s="340">
        <v>0</v>
      </c>
      <c r="AJ28" s="344">
        <v>0</v>
      </c>
      <c r="AK28" s="345">
        <v>0</v>
      </c>
      <c r="AL28" s="345">
        <v>0</v>
      </c>
      <c r="AM28" s="343">
        <v>0</v>
      </c>
      <c r="AN28" s="349">
        <v>0</v>
      </c>
      <c r="AO28" s="340">
        <v>0</v>
      </c>
      <c r="AP28" s="340">
        <v>15</v>
      </c>
      <c r="AQ28" s="348">
        <f t="shared" si="6"/>
        <v>9473.36269</v>
      </c>
      <c r="AR28" s="345">
        <v>9473.36269</v>
      </c>
      <c r="AS28" s="345">
        <v>0</v>
      </c>
      <c r="AT28" s="345">
        <v>0</v>
      </c>
      <c r="AU28" s="271" t="s">
        <v>170</v>
      </c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</row>
    <row r="29" spans="1:100" s="55" customFormat="1" ht="71.25" customHeight="1">
      <c r="A29" s="134" t="s">
        <v>105</v>
      </c>
      <c r="B29" s="5" t="s">
        <v>177</v>
      </c>
      <c r="C29" s="270" t="s">
        <v>161</v>
      </c>
      <c r="D29" s="270" t="s">
        <v>246</v>
      </c>
      <c r="E29" s="115" t="s">
        <v>220</v>
      </c>
      <c r="F29" s="115" t="s">
        <v>220</v>
      </c>
      <c r="G29" s="116">
        <f t="shared" si="13"/>
        <v>0</v>
      </c>
      <c r="H29" s="116">
        <v>0</v>
      </c>
      <c r="I29" s="153">
        <f t="shared" si="14"/>
        <v>12</v>
      </c>
      <c r="J29" s="220">
        <f t="shared" si="15"/>
        <v>7693.92</v>
      </c>
      <c r="K29" s="312">
        <f t="shared" si="16"/>
        <v>7693.92</v>
      </c>
      <c r="L29" s="339">
        <v>0</v>
      </c>
      <c r="M29" s="340">
        <v>0</v>
      </c>
      <c r="N29" s="340">
        <v>0</v>
      </c>
      <c r="O29" s="348">
        <v>0</v>
      </c>
      <c r="P29" s="345">
        <v>0</v>
      </c>
      <c r="Q29" s="345">
        <v>0</v>
      </c>
      <c r="R29" s="343">
        <v>0</v>
      </c>
      <c r="S29" s="339">
        <v>0</v>
      </c>
      <c r="T29" s="340">
        <v>0</v>
      </c>
      <c r="U29" s="340">
        <v>0</v>
      </c>
      <c r="V29" s="348">
        <v>0</v>
      </c>
      <c r="W29" s="345">
        <v>0</v>
      </c>
      <c r="X29" s="345">
        <v>0</v>
      </c>
      <c r="Y29" s="350">
        <v>0</v>
      </c>
      <c r="Z29" s="339">
        <v>0</v>
      </c>
      <c r="AA29" s="340">
        <v>0</v>
      </c>
      <c r="AB29" s="340">
        <v>0</v>
      </c>
      <c r="AC29" s="348">
        <v>0</v>
      </c>
      <c r="AD29" s="345">
        <v>0</v>
      </c>
      <c r="AE29" s="345">
        <v>0</v>
      </c>
      <c r="AF29" s="343">
        <v>0</v>
      </c>
      <c r="AG29" s="339">
        <v>0</v>
      </c>
      <c r="AH29" s="340">
        <v>0</v>
      </c>
      <c r="AI29" s="340">
        <v>0</v>
      </c>
      <c r="AJ29" s="344">
        <v>0</v>
      </c>
      <c r="AK29" s="345">
        <v>0</v>
      </c>
      <c r="AL29" s="345">
        <v>0</v>
      </c>
      <c r="AM29" s="343">
        <v>0</v>
      </c>
      <c r="AN29" s="349">
        <v>0</v>
      </c>
      <c r="AO29" s="340">
        <v>0</v>
      </c>
      <c r="AP29" s="340">
        <v>12</v>
      </c>
      <c r="AQ29" s="348">
        <f t="shared" si="6"/>
        <v>7693.92</v>
      </c>
      <c r="AR29" s="345">
        <v>7693.92</v>
      </c>
      <c r="AS29" s="345">
        <v>0</v>
      </c>
      <c r="AT29" s="345">
        <v>0</v>
      </c>
      <c r="AU29" s="271" t="s">
        <v>171</v>
      </c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</row>
    <row r="30" spans="1:100" s="55" customFormat="1" ht="71.25" customHeight="1">
      <c r="A30" s="134" t="s">
        <v>106</v>
      </c>
      <c r="B30" s="5" t="s">
        <v>221</v>
      </c>
      <c r="C30" s="270" t="s">
        <v>161</v>
      </c>
      <c r="D30" s="270" t="s">
        <v>247</v>
      </c>
      <c r="E30" s="115" t="s">
        <v>220</v>
      </c>
      <c r="F30" s="115" t="s">
        <v>220</v>
      </c>
      <c r="G30" s="116">
        <f t="shared" si="13"/>
        <v>0</v>
      </c>
      <c r="H30" s="116">
        <v>0</v>
      </c>
      <c r="I30" s="153">
        <f t="shared" si="14"/>
        <v>21</v>
      </c>
      <c r="J30" s="220">
        <f>O30+V30+AC30+AJ30+AQ30</f>
        <v>13032.23944</v>
      </c>
      <c r="K30" s="312">
        <f>J30</f>
        <v>13032.23944</v>
      </c>
      <c r="L30" s="351">
        <v>0</v>
      </c>
      <c r="M30" s="352">
        <v>0</v>
      </c>
      <c r="N30" s="352">
        <v>0</v>
      </c>
      <c r="O30" s="348">
        <v>0</v>
      </c>
      <c r="P30" s="345">
        <v>0</v>
      </c>
      <c r="Q30" s="345">
        <v>0</v>
      </c>
      <c r="R30" s="343">
        <v>0</v>
      </c>
      <c r="S30" s="351">
        <v>0</v>
      </c>
      <c r="T30" s="352">
        <v>0</v>
      </c>
      <c r="U30" s="352">
        <v>0</v>
      </c>
      <c r="V30" s="348">
        <v>0</v>
      </c>
      <c r="W30" s="345">
        <v>0</v>
      </c>
      <c r="X30" s="345">
        <v>0</v>
      </c>
      <c r="Y30" s="343">
        <v>0</v>
      </c>
      <c r="Z30" s="351">
        <v>0</v>
      </c>
      <c r="AA30" s="352">
        <v>0</v>
      </c>
      <c r="AB30" s="352">
        <v>0</v>
      </c>
      <c r="AC30" s="348">
        <v>0</v>
      </c>
      <c r="AD30" s="345">
        <v>0</v>
      </c>
      <c r="AE30" s="345">
        <v>0</v>
      </c>
      <c r="AF30" s="343">
        <v>0</v>
      </c>
      <c r="AG30" s="351">
        <v>0</v>
      </c>
      <c r="AH30" s="352">
        <v>0</v>
      </c>
      <c r="AI30" s="352">
        <v>0</v>
      </c>
      <c r="AJ30" s="344">
        <v>0</v>
      </c>
      <c r="AK30" s="345">
        <v>0</v>
      </c>
      <c r="AL30" s="345">
        <v>0</v>
      </c>
      <c r="AM30" s="343">
        <v>0</v>
      </c>
      <c r="AN30" s="349">
        <v>0</v>
      </c>
      <c r="AO30" s="340">
        <v>0</v>
      </c>
      <c r="AP30" s="340">
        <v>21</v>
      </c>
      <c r="AQ30" s="348">
        <f t="shared" si="6"/>
        <v>13032.23944</v>
      </c>
      <c r="AR30" s="345">
        <v>13032.23944</v>
      </c>
      <c r="AS30" s="345">
        <v>0</v>
      </c>
      <c r="AT30" s="345">
        <v>0</v>
      </c>
      <c r="AU30" s="271" t="s">
        <v>227</v>
      </c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</row>
    <row r="31" spans="1:100" s="55" customFormat="1" ht="71.25" customHeight="1">
      <c r="A31" s="134" t="s">
        <v>152</v>
      </c>
      <c r="B31" s="5" t="s">
        <v>258</v>
      </c>
      <c r="C31" s="270" t="s">
        <v>161</v>
      </c>
      <c r="D31" s="174" t="s">
        <v>248</v>
      </c>
      <c r="E31" s="115" t="s">
        <v>220</v>
      </c>
      <c r="F31" s="115" t="s">
        <v>220</v>
      </c>
      <c r="G31" s="116">
        <f>L31+S31+Z31+AG31+AN31</f>
        <v>0</v>
      </c>
      <c r="H31" s="116">
        <v>0</v>
      </c>
      <c r="I31" s="153">
        <f>N31+U31+AB31+AI31+AP31</f>
        <v>25</v>
      </c>
      <c r="J31" s="220">
        <f>O31+V31+AC31+AJ31+AQ31</f>
        <v>11793.83</v>
      </c>
      <c r="K31" s="312">
        <f>P31+W31+AD31+AK31+AR31</f>
        <v>11793.83</v>
      </c>
      <c r="L31" s="339">
        <v>0</v>
      </c>
      <c r="M31" s="339">
        <v>0</v>
      </c>
      <c r="N31" s="339">
        <v>0</v>
      </c>
      <c r="O31" s="348">
        <v>0</v>
      </c>
      <c r="P31" s="339">
        <v>0</v>
      </c>
      <c r="Q31" s="339">
        <v>0</v>
      </c>
      <c r="R31" s="339">
        <v>0</v>
      </c>
      <c r="S31" s="339">
        <v>0</v>
      </c>
      <c r="T31" s="339">
        <v>0</v>
      </c>
      <c r="U31" s="339">
        <v>0</v>
      </c>
      <c r="V31" s="348">
        <v>0</v>
      </c>
      <c r="W31" s="339">
        <v>0</v>
      </c>
      <c r="X31" s="339">
        <v>0</v>
      </c>
      <c r="Y31" s="339">
        <v>0</v>
      </c>
      <c r="Z31" s="339">
        <v>0</v>
      </c>
      <c r="AA31" s="339">
        <v>0</v>
      </c>
      <c r="AB31" s="339">
        <v>0</v>
      </c>
      <c r="AC31" s="348">
        <v>0</v>
      </c>
      <c r="AD31" s="339">
        <v>0</v>
      </c>
      <c r="AE31" s="339">
        <v>0</v>
      </c>
      <c r="AF31" s="339">
        <v>0</v>
      </c>
      <c r="AG31" s="339">
        <v>0</v>
      </c>
      <c r="AH31" s="339">
        <v>0</v>
      </c>
      <c r="AI31" s="339">
        <v>0</v>
      </c>
      <c r="AJ31" s="348">
        <v>0</v>
      </c>
      <c r="AK31" s="345">
        <v>0</v>
      </c>
      <c r="AL31" s="345">
        <v>0</v>
      </c>
      <c r="AM31" s="343">
        <v>0</v>
      </c>
      <c r="AN31" s="349">
        <v>0</v>
      </c>
      <c r="AO31" s="340">
        <v>0</v>
      </c>
      <c r="AP31" s="340">
        <v>25</v>
      </c>
      <c r="AQ31" s="348">
        <f t="shared" si="6"/>
        <v>11793.83</v>
      </c>
      <c r="AR31" s="345">
        <v>11793.83</v>
      </c>
      <c r="AS31" s="345">
        <v>0</v>
      </c>
      <c r="AT31" s="345">
        <v>0</v>
      </c>
      <c r="AU31" s="271" t="s">
        <v>260</v>
      </c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</row>
    <row r="32" spans="1:100" s="86" customFormat="1" ht="49.5" customHeight="1">
      <c r="A32" s="134" t="s">
        <v>153</v>
      </c>
      <c r="B32" s="117" t="s">
        <v>132</v>
      </c>
      <c r="C32" s="174" t="s">
        <v>161</v>
      </c>
      <c r="D32" s="174" t="s">
        <v>249</v>
      </c>
      <c r="E32" s="115" t="s">
        <v>135</v>
      </c>
      <c r="F32" s="115" t="s">
        <v>135</v>
      </c>
      <c r="G32" s="116">
        <f t="shared" si="13"/>
        <v>0</v>
      </c>
      <c r="H32" s="142">
        <v>0</v>
      </c>
      <c r="I32" s="153">
        <f t="shared" si="14"/>
        <v>1</v>
      </c>
      <c r="J32" s="220">
        <f t="shared" si="15"/>
        <v>14400</v>
      </c>
      <c r="K32" s="313">
        <f t="shared" si="16"/>
        <v>14400</v>
      </c>
      <c r="L32" s="351">
        <v>0</v>
      </c>
      <c r="M32" s="352">
        <v>0</v>
      </c>
      <c r="N32" s="352">
        <v>0</v>
      </c>
      <c r="O32" s="353">
        <f aca="true" t="shared" si="17" ref="O32:O38">P32+Q32</f>
        <v>0</v>
      </c>
      <c r="P32" s="354">
        <v>0</v>
      </c>
      <c r="Q32" s="355">
        <v>0</v>
      </c>
      <c r="R32" s="356">
        <v>0</v>
      </c>
      <c r="S32" s="351">
        <v>0</v>
      </c>
      <c r="T32" s="352">
        <v>0</v>
      </c>
      <c r="U32" s="352">
        <v>0</v>
      </c>
      <c r="V32" s="353">
        <v>0</v>
      </c>
      <c r="W32" s="352">
        <v>0</v>
      </c>
      <c r="X32" s="352">
        <v>0</v>
      </c>
      <c r="Y32" s="357">
        <v>0</v>
      </c>
      <c r="Z32" s="351">
        <v>0</v>
      </c>
      <c r="AA32" s="352">
        <v>0</v>
      </c>
      <c r="AB32" s="352">
        <v>1</v>
      </c>
      <c r="AC32" s="348">
        <f aca="true" t="shared" si="18" ref="AC32:AC38">AD32</f>
        <v>14400</v>
      </c>
      <c r="AD32" s="352">
        <v>14400</v>
      </c>
      <c r="AE32" s="352">
        <v>0</v>
      </c>
      <c r="AF32" s="357">
        <v>0</v>
      </c>
      <c r="AG32" s="351">
        <v>0</v>
      </c>
      <c r="AH32" s="352">
        <v>0</v>
      </c>
      <c r="AI32" s="352">
        <v>0</v>
      </c>
      <c r="AJ32" s="344">
        <v>0</v>
      </c>
      <c r="AK32" s="352">
        <v>0</v>
      </c>
      <c r="AL32" s="352">
        <v>0</v>
      </c>
      <c r="AM32" s="357">
        <v>0</v>
      </c>
      <c r="AN32" s="358">
        <v>0</v>
      </c>
      <c r="AO32" s="352">
        <v>0</v>
      </c>
      <c r="AP32" s="352">
        <v>0</v>
      </c>
      <c r="AQ32" s="353">
        <f t="shared" si="6"/>
        <v>0</v>
      </c>
      <c r="AR32" s="345">
        <v>0</v>
      </c>
      <c r="AS32" s="352">
        <v>0</v>
      </c>
      <c r="AT32" s="354">
        <v>0</v>
      </c>
      <c r="AU32" s="135" t="s">
        <v>163</v>
      </c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</row>
    <row r="33" spans="1:100" s="86" customFormat="1" ht="51.75" customHeight="1">
      <c r="A33" s="134" t="s">
        <v>154</v>
      </c>
      <c r="B33" s="117" t="s">
        <v>165</v>
      </c>
      <c r="C33" s="174" t="s">
        <v>161</v>
      </c>
      <c r="D33" s="174" t="s">
        <v>250</v>
      </c>
      <c r="E33" s="161" t="s">
        <v>175</v>
      </c>
      <c r="F33" s="161" t="s">
        <v>175</v>
      </c>
      <c r="G33" s="116">
        <f t="shared" si="13"/>
        <v>0</v>
      </c>
      <c r="H33" s="142">
        <v>0</v>
      </c>
      <c r="I33" s="153">
        <f t="shared" si="14"/>
        <v>1</v>
      </c>
      <c r="J33" s="220">
        <f t="shared" si="15"/>
        <v>1186.44</v>
      </c>
      <c r="K33" s="313">
        <f t="shared" si="16"/>
        <v>1186.44</v>
      </c>
      <c r="L33" s="351">
        <v>0</v>
      </c>
      <c r="M33" s="352">
        <v>0</v>
      </c>
      <c r="N33" s="352">
        <v>0</v>
      </c>
      <c r="O33" s="353">
        <f t="shared" si="17"/>
        <v>0</v>
      </c>
      <c r="P33" s="354">
        <v>0</v>
      </c>
      <c r="Q33" s="355">
        <v>0</v>
      </c>
      <c r="R33" s="356">
        <v>0</v>
      </c>
      <c r="S33" s="351">
        <v>0</v>
      </c>
      <c r="T33" s="352">
        <v>0</v>
      </c>
      <c r="U33" s="352">
        <v>0</v>
      </c>
      <c r="V33" s="353">
        <f t="shared" si="12"/>
        <v>0</v>
      </c>
      <c r="W33" s="352">
        <v>0</v>
      </c>
      <c r="X33" s="352">
        <v>0</v>
      </c>
      <c r="Y33" s="357">
        <v>0</v>
      </c>
      <c r="Z33" s="351">
        <v>0</v>
      </c>
      <c r="AA33" s="352">
        <v>0</v>
      </c>
      <c r="AB33" s="352">
        <v>0</v>
      </c>
      <c r="AC33" s="348">
        <f t="shared" si="18"/>
        <v>0</v>
      </c>
      <c r="AD33" s="352">
        <v>0</v>
      </c>
      <c r="AE33" s="352">
        <v>0</v>
      </c>
      <c r="AF33" s="357">
        <v>0</v>
      </c>
      <c r="AG33" s="351">
        <v>0</v>
      </c>
      <c r="AH33" s="352">
        <v>0</v>
      </c>
      <c r="AI33" s="352">
        <v>1</v>
      </c>
      <c r="AJ33" s="344">
        <f aca="true" t="shared" si="19" ref="AJ33:AJ38">AK33</f>
        <v>1186.44</v>
      </c>
      <c r="AK33" s="352">
        <v>1186.44</v>
      </c>
      <c r="AL33" s="352">
        <v>0</v>
      </c>
      <c r="AM33" s="357">
        <v>0</v>
      </c>
      <c r="AN33" s="358">
        <v>0</v>
      </c>
      <c r="AO33" s="352">
        <v>0</v>
      </c>
      <c r="AP33" s="352">
        <v>0</v>
      </c>
      <c r="AQ33" s="353">
        <f t="shared" si="6"/>
        <v>0</v>
      </c>
      <c r="AR33" s="345">
        <v>0</v>
      </c>
      <c r="AS33" s="352">
        <v>0</v>
      </c>
      <c r="AT33" s="354">
        <v>0</v>
      </c>
      <c r="AU33" s="135" t="s">
        <v>163</v>
      </c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</row>
    <row r="34" spans="1:100" s="86" customFormat="1" ht="33.75" customHeight="1">
      <c r="A34" s="134" t="s">
        <v>155</v>
      </c>
      <c r="B34" s="117" t="s">
        <v>164</v>
      </c>
      <c r="C34" s="174" t="s">
        <v>161</v>
      </c>
      <c r="D34" s="174" t="s">
        <v>251</v>
      </c>
      <c r="E34" s="161" t="s">
        <v>175</v>
      </c>
      <c r="F34" s="161" t="s">
        <v>175</v>
      </c>
      <c r="G34" s="116">
        <f t="shared" si="13"/>
        <v>0</v>
      </c>
      <c r="H34" s="142">
        <v>0</v>
      </c>
      <c r="I34" s="153">
        <f t="shared" si="14"/>
        <v>1</v>
      </c>
      <c r="J34" s="220">
        <f t="shared" si="15"/>
        <v>698.31</v>
      </c>
      <c r="K34" s="313">
        <f t="shared" si="16"/>
        <v>698.31</v>
      </c>
      <c r="L34" s="351">
        <v>0</v>
      </c>
      <c r="M34" s="352">
        <v>0</v>
      </c>
      <c r="N34" s="352">
        <v>0</v>
      </c>
      <c r="O34" s="353">
        <f t="shared" si="17"/>
        <v>0</v>
      </c>
      <c r="P34" s="354">
        <v>0</v>
      </c>
      <c r="Q34" s="354">
        <v>0</v>
      </c>
      <c r="R34" s="356">
        <v>0</v>
      </c>
      <c r="S34" s="351">
        <v>0</v>
      </c>
      <c r="T34" s="352">
        <v>0</v>
      </c>
      <c r="U34" s="352">
        <v>0</v>
      </c>
      <c r="V34" s="353">
        <f t="shared" si="12"/>
        <v>0</v>
      </c>
      <c r="W34" s="352">
        <v>0</v>
      </c>
      <c r="X34" s="354">
        <v>0</v>
      </c>
      <c r="Y34" s="357">
        <v>0</v>
      </c>
      <c r="Z34" s="351">
        <v>0</v>
      </c>
      <c r="AA34" s="352">
        <v>0</v>
      </c>
      <c r="AB34" s="352">
        <v>0</v>
      </c>
      <c r="AC34" s="348">
        <f t="shared" si="18"/>
        <v>0</v>
      </c>
      <c r="AD34" s="352">
        <v>0</v>
      </c>
      <c r="AE34" s="352">
        <v>0</v>
      </c>
      <c r="AF34" s="357">
        <v>0</v>
      </c>
      <c r="AG34" s="351">
        <v>0</v>
      </c>
      <c r="AH34" s="352">
        <v>0</v>
      </c>
      <c r="AI34" s="352">
        <v>1</v>
      </c>
      <c r="AJ34" s="344">
        <f t="shared" si="19"/>
        <v>698.31</v>
      </c>
      <c r="AK34" s="352">
        <v>698.31</v>
      </c>
      <c r="AL34" s="354">
        <v>0</v>
      </c>
      <c r="AM34" s="357">
        <v>0</v>
      </c>
      <c r="AN34" s="358">
        <v>0</v>
      </c>
      <c r="AO34" s="352">
        <v>0</v>
      </c>
      <c r="AP34" s="352">
        <v>0</v>
      </c>
      <c r="AQ34" s="359">
        <f t="shared" si="6"/>
        <v>0</v>
      </c>
      <c r="AR34" s="345">
        <v>0</v>
      </c>
      <c r="AS34" s="352">
        <v>0</v>
      </c>
      <c r="AT34" s="354">
        <v>0</v>
      </c>
      <c r="AU34" s="135" t="s">
        <v>163</v>
      </c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</row>
    <row r="35" spans="1:100" s="86" customFormat="1" ht="36.75" customHeight="1">
      <c r="A35" s="134" t="s">
        <v>156</v>
      </c>
      <c r="B35" s="117" t="s">
        <v>162</v>
      </c>
      <c r="C35" s="174" t="s">
        <v>161</v>
      </c>
      <c r="D35" s="174" t="s">
        <v>252</v>
      </c>
      <c r="E35" s="161" t="s">
        <v>175</v>
      </c>
      <c r="F35" s="161" t="s">
        <v>175</v>
      </c>
      <c r="G35" s="116">
        <f t="shared" si="13"/>
        <v>0</v>
      </c>
      <c r="H35" s="142">
        <v>0</v>
      </c>
      <c r="I35" s="153">
        <f t="shared" si="14"/>
        <v>1</v>
      </c>
      <c r="J35" s="220">
        <f t="shared" si="15"/>
        <v>1949.15</v>
      </c>
      <c r="K35" s="313">
        <f t="shared" si="16"/>
        <v>1949.15</v>
      </c>
      <c r="L35" s="351">
        <v>0</v>
      </c>
      <c r="M35" s="352">
        <v>0</v>
      </c>
      <c r="N35" s="352">
        <v>0</v>
      </c>
      <c r="O35" s="353">
        <f t="shared" si="17"/>
        <v>0</v>
      </c>
      <c r="P35" s="354">
        <v>0</v>
      </c>
      <c r="Q35" s="355">
        <v>0</v>
      </c>
      <c r="R35" s="356">
        <v>0</v>
      </c>
      <c r="S35" s="351">
        <v>0</v>
      </c>
      <c r="T35" s="352">
        <v>0</v>
      </c>
      <c r="U35" s="352">
        <v>0</v>
      </c>
      <c r="V35" s="353">
        <f t="shared" si="12"/>
        <v>0</v>
      </c>
      <c r="W35" s="352">
        <v>0</v>
      </c>
      <c r="X35" s="355">
        <v>0</v>
      </c>
      <c r="Y35" s="357">
        <v>0</v>
      </c>
      <c r="Z35" s="351">
        <v>0</v>
      </c>
      <c r="AA35" s="352">
        <v>0</v>
      </c>
      <c r="AB35" s="352">
        <v>0</v>
      </c>
      <c r="AC35" s="348">
        <f t="shared" si="18"/>
        <v>0</v>
      </c>
      <c r="AD35" s="352">
        <v>0</v>
      </c>
      <c r="AE35" s="352">
        <v>0</v>
      </c>
      <c r="AF35" s="357">
        <v>0</v>
      </c>
      <c r="AG35" s="351">
        <v>0</v>
      </c>
      <c r="AH35" s="352">
        <v>0</v>
      </c>
      <c r="AI35" s="352">
        <v>1</v>
      </c>
      <c r="AJ35" s="344">
        <f t="shared" si="19"/>
        <v>1949.15</v>
      </c>
      <c r="AK35" s="352">
        <v>1949.15</v>
      </c>
      <c r="AL35" s="355">
        <v>0</v>
      </c>
      <c r="AM35" s="357">
        <v>0</v>
      </c>
      <c r="AN35" s="358">
        <v>0</v>
      </c>
      <c r="AO35" s="352">
        <v>0</v>
      </c>
      <c r="AP35" s="352">
        <v>0</v>
      </c>
      <c r="AQ35" s="353">
        <f t="shared" si="6"/>
        <v>0</v>
      </c>
      <c r="AR35" s="345">
        <v>0</v>
      </c>
      <c r="AS35" s="352">
        <v>0</v>
      </c>
      <c r="AT35" s="354">
        <v>0</v>
      </c>
      <c r="AU35" s="135" t="s">
        <v>163</v>
      </c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</row>
    <row r="36" spans="1:100" s="86" customFormat="1" ht="48" customHeight="1">
      <c r="A36" s="134" t="s">
        <v>157</v>
      </c>
      <c r="B36" s="117" t="s">
        <v>166</v>
      </c>
      <c r="C36" s="174" t="s">
        <v>161</v>
      </c>
      <c r="D36" s="174" t="s">
        <v>253</v>
      </c>
      <c r="E36" s="161" t="s">
        <v>175</v>
      </c>
      <c r="F36" s="161" t="s">
        <v>175</v>
      </c>
      <c r="G36" s="116">
        <f t="shared" si="13"/>
        <v>0</v>
      </c>
      <c r="H36" s="142">
        <v>0</v>
      </c>
      <c r="I36" s="153">
        <f t="shared" si="14"/>
        <v>1</v>
      </c>
      <c r="J36" s="220">
        <f t="shared" si="15"/>
        <v>2584.75</v>
      </c>
      <c r="K36" s="313">
        <f t="shared" si="16"/>
        <v>2584.75</v>
      </c>
      <c r="L36" s="351">
        <v>0</v>
      </c>
      <c r="M36" s="352">
        <v>0</v>
      </c>
      <c r="N36" s="352">
        <v>0</v>
      </c>
      <c r="O36" s="353">
        <f t="shared" si="17"/>
        <v>0</v>
      </c>
      <c r="P36" s="354">
        <v>0</v>
      </c>
      <c r="Q36" s="355">
        <v>0</v>
      </c>
      <c r="R36" s="356">
        <v>0</v>
      </c>
      <c r="S36" s="351">
        <v>0</v>
      </c>
      <c r="T36" s="352">
        <v>0</v>
      </c>
      <c r="U36" s="352">
        <v>0</v>
      </c>
      <c r="V36" s="353">
        <f t="shared" si="12"/>
        <v>0</v>
      </c>
      <c r="W36" s="352">
        <v>0</v>
      </c>
      <c r="X36" s="355">
        <v>0</v>
      </c>
      <c r="Y36" s="357">
        <v>0</v>
      </c>
      <c r="Z36" s="351">
        <v>0</v>
      </c>
      <c r="AA36" s="352">
        <v>0</v>
      </c>
      <c r="AB36" s="352">
        <v>0</v>
      </c>
      <c r="AC36" s="348">
        <f t="shared" si="18"/>
        <v>0</v>
      </c>
      <c r="AD36" s="352">
        <v>0</v>
      </c>
      <c r="AE36" s="352">
        <v>0</v>
      </c>
      <c r="AF36" s="357">
        <v>0</v>
      </c>
      <c r="AG36" s="351">
        <v>0</v>
      </c>
      <c r="AH36" s="352">
        <v>0</v>
      </c>
      <c r="AI36" s="352">
        <v>1</v>
      </c>
      <c r="AJ36" s="344">
        <f t="shared" si="19"/>
        <v>2584.75</v>
      </c>
      <c r="AK36" s="352">
        <v>2584.75</v>
      </c>
      <c r="AL36" s="355">
        <v>0</v>
      </c>
      <c r="AM36" s="357">
        <v>0</v>
      </c>
      <c r="AN36" s="358">
        <v>0</v>
      </c>
      <c r="AO36" s="352">
        <v>0</v>
      </c>
      <c r="AP36" s="352">
        <v>0</v>
      </c>
      <c r="AQ36" s="353">
        <f t="shared" si="6"/>
        <v>0</v>
      </c>
      <c r="AR36" s="345">
        <v>0</v>
      </c>
      <c r="AS36" s="352">
        <v>0</v>
      </c>
      <c r="AT36" s="354">
        <v>0</v>
      </c>
      <c r="AU36" s="135" t="s">
        <v>163</v>
      </c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</row>
    <row r="37" spans="1:100" s="86" customFormat="1" ht="43.5" customHeight="1">
      <c r="A37" s="134" t="s">
        <v>225</v>
      </c>
      <c r="B37" s="117" t="s">
        <v>167</v>
      </c>
      <c r="C37" s="174" t="s">
        <v>161</v>
      </c>
      <c r="D37" s="174" t="s">
        <v>254</v>
      </c>
      <c r="E37" s="161" t="s">
        <v>175</v>
      </c>
      <c r="F37" s="161" t="s">
        <v>175</v>
      </c>
      <c r="G37" s="116">
        <f t="shared" si="13"/>
        <v>0</v>
      </c>
      <c r="H37" s="142">
        <v>0</v>
      </c>
      <c r="I37" s="153">
        <f t="shared" si="14"/>
        <v>2</v>
      </c>
      <c r="J37" s="220">
        <f t="shared" si="15"/>
        <v>798.31</v>
      </c>
      <c r="K37" s="313">
        <f t="shared" si="16"/>
        <v>798.31</v>
      </c>
      <c r="L37" s="351">
        <v>0</v>
      </c>
      <c r="M37" s="352">
        <v>0</v>
      </c>
      <c r="N37" s="352">
        <v>0</v>
      </c>
      <c r="O37" s="353">
        <f t="shared" si="17"/>
        <v>0</v>
      </c>
      <c r="P37" s="354">
        <v>0</v>
      </c>
      <c r="Q37" s="354">
        <v>0</v>
      </c>
      <c r="R37" s="356">
        <v>0</v>
      </c>
      <c r="S37" s="351">
        <v>0</v>
      </c>
      <c r="T37" s="352">
        <v>0</v>
      </c>
      <c r="U37" s="352">
        <v>0</v>
      </c>
      <c r="V37" s="353">
        <f t="shared" si="12"/>
        <v>0</v>
      </c>
      <c r="W37" s="352">
        <v>0</v>
      </c>
      <c r="X37" s="352">
        <v>0</v>
      </c>
      <c r="Y37" s="357">
        <v>0</v>
      </c>
      <c r="Z37" s="351">
        <v>0</v>
      </c>
      <c r="AA37" s="352">
        <v>0</v>
      </c>
      <c r="AB37" s="352">
        <v>0</v>
      </c>
      <c r="AC37" s="348">
        <f t="shared" si="18"/>
        <v>0</v>
      </c>
      <c r="AD37" s="352">
        <v>0</v>
      </c>
      <c r="AE37" s="352">
        <v>0</v>
      </c>
      <c r="AF37" s="357">
        <v>0</v>
      </c>
      <c r="AG37" s="351">
        <v>0</v>
      </c>
      <c r="AH37" s="352">
        <v>0</v>
      </c>
      <c r="AI37" s="352">
        <v>2</v>
      </c>
      <c r="AJ37" s="344">
        <f t="shared" si="19"/>
        <v>798.31</v>
      </c>
      <c r="AK37" s="352">
        <v>798.31</v>
      </c>
      <c r="AL37" s="352">
        <v>0</v>
      </c>
      <c r="AM37" s="357">
        <v>0</v>
      </c>
      <c r="AN37" s="358">
        <v>0</v>
      </c>
      <c r="AO37" s="352">
        <v>0</v>
      </c>
      <c r="AP37" s="352">
        <v>0</v>
      </c>
      <c r="AQ37" s="359">
        <f t="shared" si="6"/>
        <v>0</v>
      </c>
      <c r="AR37" s="345">
        <v>0</v>
      </c>
      <c r="AS37" s="352">
        <v>0</v>
      </c>
      <c r="AT37" s="354">
        <v>0</v>
      </c>
      <c r="AU37" s="135" t="s">
        <v>163</v>
      </c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</row>
    <row r="38" spans="1:100" s="86" customFormat="1" ht="49.5" customHeight="1" thickBot="1">
      <c r="A38" s="134" t="s">
        <v>256</v>
      </c>
      <c r="B38" s="117" t="s">
        <v>168</v>
      </c>
      <c r="C38" s="174" t="s">
        <v>161</v>
      </c>
      <c r="D38" s="174" t="s">
        <v>257</v>
      </c>
      <c r="E38" s="161" t="s">
        <v>175</v>
      </c>
      <c r="F38" s="161" t="s">
        <v>175</v>
      </c>
      <c r="G38" s="116">
        <f t="shared" si="13"/>
        <v>0</v>
      </c>
      <c r="H38" s="142">
        <v>0</v>
      </c>
      <c r="I38" s="153">
        <f t="shared" si="14"/>
        <v>2</v>
      </c>
      <c r="J38" s="220">
        <f t="shared" si="15"/>
        <v>930.5</v>
      </c>
      <c r="K38" s="313">
        <f t="shared" si="16"/>
        <v>930.5</v>
      </c>
      <c r="L38" s="360">
        <v>0</v>
      </c>
      <c r="M38" s="361">
        <v>0</v>
      </c>
      <c r="N38" s="362">
        <v>0</v>
      </c>
      <c r="O38" s="363">
        <f t="shared" si="17"/>
        <v>0</v>
      </c>
      <c r="P38" s="361">
        <v>0</v>
      </c>
      <c r="Q38" s="361">
        <v>0</v>
      </c>
      <c r="R38" s="364">
        <v>0</v>
      </c>
      <c r="S38" s="360">
        <v>0</v>
      </c>
      <c r="T38" s="361">
        <v>0</v>
      </c>
      <c r="U38" s="362">
        <v>0</v>
      </c>
      <c r="V38" s="363">
        <f t="shared" si="12"/>
        <v>0</v>
      </c>
      <c r="W38" s="362">
        <v>0</v>
      </c>
      <c r="X38" s="362">
        <v>0</v>
      </c>
      <c r="Y38" s="365">
        <v>0</v>
      </c>
      <c r="Z38" s="360">
        <v>0</v>
      </c>
      <c r="AA38" s="361">
        <v>0</v>
      </c>
      <c r="AB38" s="366">
        <v>0</v>
      </c>
      <c r="AC38" s="367">
        <f t="shared" si="18"/>
        <v>0</v>
      </c>
      <c r="AD38" s="362">
        <v>0</v>
      </c>
      <c r="AE38" s="362">
        <v>0</v>
      </c>
      <c r="AF38" s="365">
        <v>0</v>
      </c>
      <c r="AG38" s="360">
        <v>0</v>
      </c>
      <c r="AH38" s="361">
        <v>0</v>
      </c>
      <c r="AI38" s="366">
        <v>2</v>
      </c>
      <c r="AJ38" s="368">
        <f t="shared" si="19"/>
        <v>930.5</v>
      </c>
      <c r="AK38" s="362">
        <v>930.5</v>
      </c>
      <c r="AL38" s="362">
        <v>0</v>
      </c>
      <c r="AM38" s="365">
        <v>0</v>
      </c>
      <c r="AN38" s="369">
        <v>0</v>
      </c>
      <c r="AO38" s="354">
        <v>0</v>
      </c>
      <c r="AP38" s="352">
        <v>0</v>
      </c>
      <c r="AQ38" s="359">
        <f t="shared" si="6"/>
        <v>0</v>
      </c>
      <c r="AR38" s="345">
        <v>0</v>
      </c>
      <c r="AS38" s="370">
        <v>0</v>
      </c>
      <c r="AT38" s="354">
        <v>0</v>
      </c>
      <c r="AU38" s="135" t="s">
        <v>163</v>
      </c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</row>
    <row r="39" spans="1:86" ht="21.75" customHeight="1">
      <c r="A39" s="61"/>
      <c r="B39" s="399"/>
      <c r="C39" s="399"/>
      <c r="D39" s="399"/>
      <c r="E39" s="399"/>
      <c r="F39" s="63"/>
      <c r="G39" s="61"/>
      <c r="H39" s="62"/>
      <c r="I39" s="154"/>
      <c r="J39" s="64"/>
      <c r="K39" s="64"/>
      <c r="L39" s="130"/>
      <c r="M39" s="61"/>
      <c r="N39" s="147"/>
      <c r="O39" s="61"/>
      <c r="P39" s="61"/>
      <c r="Q39" s="61"/>
      <c r="R39" s="61"/>
      <c r="S39" s="61"/>
      <c r="T39" s="399"/>
      <c r="U39" s="399"/>
      <c r="V39" s="399"/>
      <c r="W39" s="399"/>
      <c r="X39" s="399"/>
      <c r="Y39" s="63"/>
      <c r="Z39" s="62"/>
      <c r="AA39" s="62"/>
      <c r="AB39" s="156"/>
      <c r="AC39" s="61"/>
      <c r="AD39" s="61"/>
      <c r="AE39" s="61"/>
      <c r="AF39" s="61"/>
      <c r="AG39" s="62"/>
      <c r="AH39" s="62"/>
      <c r="AI39" s="156"/>
      <c r="AJ39" s="61"/>
      <c r="AK39" s="61"/>
      <c r="AL39" s="61"/>
      <c r="AM39" s="61"/>
      <c r="AN39" s="62"/>
      <c r="AO39" s="62"/>
      <c r="AP39" s="156"/>
      <c r="AQ39" s="61"/>
      <c r="AR39" s="61"/>
      <c r="AS39" s="61"/>
      <c r="AT39" s="61"/>
      <c r="AU39" s="61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</row>
    <row r="40" spans="1:86" ht="21.75" customHeight="1">
      <c r="A40" s="61"/>
      <c r="B40" s="169"/>
      <c r="C40" s="64"/>
      <c r="D40" s="64"/>
      <c r="E40" s="64"/>
      <c r="F40" s="61"/>
      <c r="G40" s="61"/>
      <c r="H40" s="61"/>
      <c r="I40" s="154"/>
      <c r="J40" s="171"/>
      <c r="K40" s="64"/>
      <c r="L40" s="130"/>
      <c r="M40" s="61"/>
      <c r="N40" s="147"/>
      <c r="O40" s="171"/>
      <c r="P40" s="61"/>
      <c r="Q40" s="61"/>
      <c r="R40" s="61"/>
      <c r="S40" s="61"/>
      <c r="T40" s="61"/>
      <c r="U40" s="147"/>
      <c r="V40" s="171"/>
      <c r="W40" s="61"/>
      <c r="X40" s="61"/>
      <c r="Y40" s="62"/>
      <c r="Z40" s="62"/>
      <c r="AA40" s="62"/>
      <c r="AB40" s="147"/>
      <c r="AC40" s="171"/>
      <c r="AD40" s="61"/>
      <c r="AE40" s="61"/>
      <c r="AF40" s="61"/>
      <c r="AG40" s="62"/>
      <c r="AH40" s="62"/>
      <c r="AI40" s="147"/>
      <c r="AJ40" s="171"/>
      <c r="AK40" s="61"/>
      <c r="AL40" s="61"/>
      <c r="AM40" s="61"/>
      <c r="AN40" s="62"/>
      <c r="AO40" s="62"/>
      <c r="AP40" s="147"/>
      <c r="AQ40" s="171"/>
      <c r="AR40" s="61"/>
      <c r="AS40" s="61"/>
      <c r="AT40" s="61"/>
      <c r="AU40" s="61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</row>
    <row r="41" spans="1:59" ht="24" customHeight="1">
      <c r="A41" s="61"/>
      <c r="B41" s="170"/>
      <c r="C41" s="123"/>
      <c r="D41" s="123"/>
      <c r="E41" s="123"/>
      <c r="F41" s="123"/>
      <c r="G41" s="123"/>
      <c r="H41" s="123"/>
      <c r="I41" s="173"/>
      <c r="J41" s="171"/>
      <c r="K41" s="64"/>
      <c r="L41" s="130"/>
      <c r="M41" s="61"/>
      <c r="N41" s="147"/>
      <c r="O41" s="61"/>
      <c r="P41" s="61"/>
      <c r="Q41" s="61"/>
      <c r="R41" s="61"/>
      <c r="S41" s="61"/>
      <c r="T41" s="61"/>
      <c r="U41" s="147"/>
      <c r="V41" s="61"/>
      <c r="W41" s="61"/>
      <c r="X41" s="61"/>
      <c r="Y41" s="62"/>
      <c r="Z41" s="62"/>
      <c r="AA41" s="62"/>
      <c r="AB41" s="147"/>
      <c r="AC41" s="61"/>
      <c r="AD41" s="61"/>
      <c r="AE41" s="61"/>
      <c r="AF41" s="61"/>
      <c r="AG41" s="62"/>
      <c r="AH41" s="62"/>
      <c r="AI41" s="147"/>
      <c r="AJ41" s="61"/>
      <c r="AK41" s="61"/>
      <c r="AL41" s="61"/>
      <c r="AM41" s="61"/>
      <c r="AN41" s="62"/>
      <c r="AO41" s="62"/>
      <c r="AP41" s="147"/>
      <c r="AQ41" s="61"/>
      <c r="AR41" s="61"/>
      <c r="AS41" s="61"/>
      <c r="AT41" s="61"/>
      <c r="AU41" s="61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</row>
    <row r="42" spans="1:59" ht="15.75">
      <c r="A42" s="61"/>
      <c r="B42" s="399"/>
      <c r="C42" s="399"/>
      <c r="D42" s="399"/>
      <c r="E42" s="399"/>
      <c r="F42" s="63"/>
      <c r="G42" s="61"/>
      <c r="H42" s="62"/>
      <c r="I42" s="154"/>
      <c r="J42" s="64"/>
      <c r="K42" s="64"/>
      <c r="L42" s="130"/>
      <c r="M42" s="61"/>
      <c r="N42" s="147"/>
      <c r="O42" s="61"/>
      <c r="P42" s="61"/>
      <c r="Q42" s="61"/>
      <c r="R42" s="61"/>
      <c r="S42" s="61"/>
      <c r="T42" s="63"/>
      <c r="U42" s="63"/>
      <c r="V42" s="63"/>
      <c r="W42" s="63"/>
      <c r="X42" s="63"/>
      <c r="Y42" s="63"/>
      <c r="Z42" s="62"/>
      <c r="AA42" s="62"/>
      <c r="AB42" s="156"/>
      <c r="AC42" s="61"/>
      <c r="AD42" s="61"/>
      <c r="AE42" s="61"/>
      <c r="AF42" s="61"/>
      <c r="AG42" s="62"/>
      <c r="AH42" s="62"/>
      <c r="AI42" s="156"/>
      <c r="AJ42" s="61"/>
      <c r="AK42" s="61"/>
      <c r="AL42" s="61"/>
      <c r="AM42" s="61"/>
      <c r="AN42" s="62"/>
      <c r="AO42" s="62"/>
      <c r="AP42" s="156"/>
      <c r="AQ42" s="61"/>
      <c r="AR42" s="61"/>
      <c r="AS42" s="61"/>
      <c r="AT42" s="61"/>
      <c r="AU42" s="61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</row>
    <row r="43" spans="1:59" ht="20.25">
      <c r="A43" s="123"/>
      <c r="B43" s="400" t="s">
        <v>228</v>
      </c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147"/>
      <c r="O43" s="61"/>
      <c r="P43" s="61"/>
      <c r="Q43" s="61"/>
      <c r="R43" s="61"/>
      <c r="S43" s="61"/>
      <c r="T43" s="61"/>
      <c r="U43" s="147"/>
      <c r="V43" s="61"/>
      <c r="W43" s="61"/>
      <c r="X43" s="61"/>
      <c r="Y43" s="62"/>
      <c r="Z43" s="62"/>
      <c r="AA43" s="62"/>
      <c r="AB43" s="147"/>
      <c r="AC43" s="61"/>
      <c r="AD43" s="61"/>
      <c r="AE43" s="61"/>
      <c r="AF43" s="61"/>
      <c r="AG43" s="62"/>
      <c r="AH43" s="62"/>
      <c r="AI43" s="147"/>
      <c r="AJ43" s="61"/>
      <c r="AK43" s="61"/>
      <c r="AL43" s="61"/>
      <c r="AM43" s="61"/>
      <c r="AN43" s="62"/>
      <c r="AO43" s="62"/>
      <c r="AP43" s="147"/>
      <c r="AQ43" s="61"/>
      <c r="AR43" s="61"/>
      <c r="AS43" s="61"/>
      <c r="AT43" s="61"/>
      <c r="AU43" s="61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</row>
    <row r="44" spans="1:59" ht="18.75">
      <c r="A44" s="123"/>
      <c r="B44" s="407"/>
      <c r="C44" s="407"/>
      <c r="D44" s="407"/>
      <c r="E44" s="407"/>
      <c r="F44" s="123"/>
      <c r="G44" s="61"/>
      <c r="H44" s="123"/>
      <c r="I44" s="154"/>
      <c r="J44" s="64"/>
      <c r="K44" s="64"/>
      <c r="L44" s="130"/>
      <c r="M44" s="61"/>
      <c r="N44" s="147"/>
      <c r="O44" s="61"/>
      <c r="P44" s="61"/>
      <c r="Q44" s="61"/>
      <c r="R44" s="61"/>
      <c r="S44" s="61"/>
      <c r="T44" s="399"/>
      <c r="U44" s="399"/>
      <c r="V44" s="399"/>
      <c r="W44" s="399"/>
      <c r="X44" s="399"/>
      <c r="Y44" s="63"/>
      <c r="Z44" s="62"/>
      <c r="AA44" s="62"/>
      <c r="AB44" s="156"/>
      <c r="AC44" s="61"/>
      <c r="AD44" s="61"/>
      <c r="AE44" s="61"/>
      <c r="AF44" s="61"/>
      <c r="AG44" s="62"/>
      <c r="AH44" s="62"/>
      <c r="AI44" s="156"/>
      <c r="AJ44" s="61"/>
      <c r="AK44" s="61"/>
      <c r="AL44" s="61"/>
      <c r="AM44" s="61"/>
      <c r="AN44" s="62"/>
      <c r="AO44" s="62"/>
      <c r="AP44" s="156"/>
      <c r="AQ44" s="61"/>
      <c r="AR44" s="61"/>
      <c r="AS44" s="61"/>
      <c r="AT44" s="61"/>
      <c r="AU44" s="61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</row>
    <row r="45" spans="1:59" ht="15.75">
      <c r="A45" s="61"/>
      <c r="B45" s="61"/>
      <c r="C45" s="61"/>
      <c r="D45" s="61"/>
      <c r="E45" s="61"/>
      <c r="F45" s="61"/>
      <c r="G45" s="61"/>
      <c r="H45" s="61"/>
      <c r="I45" s="154"/>
      <c r="J45" s="64"/>
      <c r="K45" s="64"/>
      <c r="L45" s="130"/>
      <c r="M45" s="61"/>
      <c r="N45" s="147"/>
      <c r="O45" s="61"/>
      <c r="P45" s="61"/>
      <c r="Q45" s="61"/>
      <c r="R45" s="61"/>
      <c r="S45" s="61"/>
      <c r="T45" s="61"/>
      <c r="U45" s="147"/>
      <c r="V45" s="61"/>
      <c r="W45" s="61"/>
      <c r="X45" s="61"/>
      <c r="Y45" s="62"/>
      <c r="Z45" s="62"/>
      <c r="AA45" s="62"/>
      <c r="AB45" s="147"/>
      <c r="AC45" s="61"/>
      <c r="AD45" s="61"/>
      <c r="AE45" s="61"/>
      <c r="AF45" s="61"/>
      <c r="AG45" s="62"/>
      <c r="AH45" s="62"/>
      <c r="AI45" s="147"/>
      <c r="AJ45" s="61"/>
      <c r="AK45" s="61"/>
      <c r="AL45" s="61"/>
      <c r="AM45" s="61"/>
      <c r="AN45" s="62"/>
      <c r="AO45" s="62"/>
      <c r="AP45" s="147"/>
      <c r="AQ45" s="61"/>
      <c r="AR45" s="61"/>
      <c r="AS45" s="61"/>
      <c r="AT45" s="61"/>
      <c r="AU45" s="61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</row>
    <row r="46" spans="1:86" ht="21.75" customHeight="1">
      <c r="A46" s="61"/>
      <c r="B46" s="169"/>
      <c r="C46" s="64"/>
      <c r="D46" s="64"/>
      <c r="E46" s="64"/>
      <c r="F46" s="61"/>
      <c r="G46" s="61"/>
      <c r="H46" s="61"/>
      <c r="I46" s="154"/>
      <c r="J46" s="171"/>
      <c r="K46" s="64"/>
      <c r="L46" s="130"/>
      <c r="M46" s="61"/>
      <c r="N46" s="147"/>
      <c r="O46" s="171"/>
      <c r="P46" s="61"/>
      <c r="Q46" s="61"/>
      <c r="R46" s="61"/>
      <c r="S46" s="61"/>
      <c r="T46" s="61"/>
      <c r="U46" s="147"/>
      <c r="V46" s="171"/>
      <c r="W46" s="61"/>
      <c r="X46" s="61"/>
      <c r="Y46" s="62"/>
      <c r="Z46" s="62"/>
      <c r="AA46" s="62"/>
      <c r="AB46" s="147"/>
      <c r="AC46" s="171"/>
      <c r="AD46" s="61"/>
      <c r="AE46" s="61"/>
      <c r="AF46" s="61"/>
      <c r="AG46" s="62"/>
      <c r="AH46" s="62"/>
      <c r="AI46" s="147"/>
      <c r="AJ46" s="171"/>
      <c r="AK46" s="61"/>
      <c r="AL46" s="61"/>
      <c r="AM46" s="61"/>
      <c r="AN46" s="62"/>
      <c r="AO46" s="62"/>
      <c r="AP46" s="147"/>
      <c r="AQ46" s="171"/>
      <c r="AR46" s="61"/>
      <c r="AS46" s="61"/>
      <c r="AT46" s="61"/>
      <c r="AU46" s="61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</row>
    <row r="47" spans="1:59" ht="23.25" customHeight="1">
      <c r="A47" s="61"/>
      <c r="B47" s="170"/>
      <c r="C47" s="172"/>
      <c r="D47" s="172"/>
      <c r="E47" s="172"/>
      <c r="F47" s="140"/>
      <c r="G47" s="123"/>
      <c r="H47" s="140"/>
      <c r="I47" s="173"/>
      <c r="J47" s="171"/>
      <c r="K47" s="64"/>
      <c r="L47" s="130"/>
      <c r="M47" s="61"/>
      <c r="N47" s="147"/>
      <c r="O47" s="171"/>
      <c r="P47" s="61"/>
      <c r="Q47" s="61"/>
      <c r="R47" s="61"/>
      <c r="S47" s="61"/>
      <c r="T47" s="63"/>
      <c r="U47" s="63"/>
      <c r="V47" s="171"/>
      <c r="W47" s="63"/>
      <c r="X47" s="63"/>
      <c r="Y47" s="63"/>
      <c r="Z47" s="62"/>
      <c r="AA47" s="62"/>
      <c r="AB47" s="156"/>
      <c r="AC47" s="171"/>
      <c r="AD47" s="61"/>
      <c r="AE47" s="61"/>
      <c r="AF47" s="61"/>
      <c r="AG47" s="62"/>
      <c r="AH47" s="62"/>
      <c r="AI47" s="156"/>
      <c r="AJ47" s="171"/>
      <c r="AK47" s="61"/>
      <c r="AL47" s="61"/>
      <c r="AM47" s="61"/>
      <c r="AN47" s="62"/>
      <c r="AO47" s="62"/>
      <c r="AP47" s="156"/>
      <c r="AQ47" s="171"/>
      <c r="AR47" s="61"/>
      <c r="AS47" s="61"/>
      <c r="AT47" s="61"/>
      <c r="AU47" s="61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</row>
    <row r="48" spans="1:59" ht="24" customHeight="1">
      <c r="A48" s="61"/>
      <c r="B48" s="170"/>
      <c r="C48" s="123"/>
      <c r="D48" s="123"/>
      <c r="E48" s="123"/>
      <c r="F48" s="123"/>
      <c r="G48" s="123"/>
      <c r="H48" s="123"/>
      <c r="I48" s="173"/>
      <c r="J48" s="171"/>
      <c r="K48" s="64"/>
      <c r="L48" s="130"/>
      <c r="M48" s="61"/>
      <c r="N48" s="147"/>
      <c r="O48" s="171"/>
      <c r="P48" s="61"/>
      <c r="Q48" s="61"/>
      <c r="R48" s="61"/>
      <c r="S48" s="61"/>
      <c r="T48" s="61"/>
      <c r="U48" s="147"/>
      <c r="V48" s="171"/>
      <c r="W48" s="61"/>
      <c r="X48" s="61"/>
      <c r="Y48" s="62"/>
      <c r="Z48" s="62"/>
      <c r="AA48" s="62"/>
      <c r="AB48" s="147"/>
      <c r="AC48" s="171"/>
      <c r="AD48" s="61"/>
      <c r="AE48" s="61"/>
      <c r="AF48" s="61"/>
      <c r="AG48" s="62"/>
      <c r="AH48" s="62"/>
      <c r="AI48" s="147"/>
      <c r="AJ48" s="171"/>
      <c r="AK48" s="61"/>
      <c r="AL48" s="61"/>
      <c r="AM48" s="61"/>
      <c r="AN48" s="62"/>
      <c r="AO48" s="62"/>
      <c r="AP48" s="147"/>
      <c r="AQ48" s="171"/>
      <c r="AR48" s="61"/>
      <c r="AS48" s="61"/>
      <c r="AT48" s="61"/>
      <c r="AU48" s="61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</row>
    <row r="49" spans="1:59" ht="15.75">
      <c r="A49" s="61"/>
      <c r="B49" s="399"/>
      <c r="C49" s="399"/>
      <c r="D49" s="399"/>
      <c r="E49" s="399"/>
      <c r="F49" s="2"/>
      <c r="G49" s="61"/>
      <c r="H49" s="61"/>
      <c r="I49" s="154"/>
      <c r="J49" s="64"/>
      <c r="K49" s="64"/>
      <c r="L49" s="130"/>
      <c r="M49" s="61"/>
      <c r="N49" s="147"/>
      <c r="O49" s="61"/>
      <c r="P49" s="61"/>
      <c r="Q49" s="61"/>
      <c r="R49" s="61"/>
      <c r="S49" s="61"/>
      <c r="T49" s="399"/>
      <c r="U49" s="399"/>
      <c r="V49" s="399"/>
      <c r="W49" s="399"/>
      <c r="X49" s="399"/>
      <c r="Y49" s="63"/>
      <c r="Z49" s="62"/>
      <c r="AA49" s="62"/>
      <c r="AB49" s="156"/>
      <c r="AC49" s="61"/>
      <c r="AD49" s="61"/>
      <c r="AE49" s="61"/>
      <c r="AF49" s="61"/>
      <c r="AG49" s="62"/>
      <c r="AH49" s="62"/>
      <c r="AI49" s="156"/>
      <c r="AJ49" s="61"/>
      <c r="AK49" s="61"/>
      <c r="AL49" s="61"/>
      <c r="AM49" s="61"/>
      <c r="AN49" s="62"/>
      <c r="AO49" s="62"/>
      <c r="AP49" s="156"/>
      <c r="AQ49" s="61"/>
      <c r="AR49" s="61"/>
      <c r="AS49" s="61"/>
      <c r="AT49" s="61"/>
      <c r="AU49" s="61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</row>
    <row r="50" spans="1:47" ht="15.75">
      <c r="A50" s="61"/>
      <c r="B50" s="61"/>
      <c r="C50" s="61"/>
      <c r="D50" s="61"/>
      <c r="E50" s="61"/>
      <c r="F50" s="61"/>
      <c r="G50" s="61"/>
      <c r="H50" s="61"/>
      <c r="I50" s="154"/>
      <c r="J50" s="64"/>
      <c r="K50" s="64"/>
      <c r="L50" s="130"/>
      <c r="M50" s="61"/>
      <c r="N50" s="147"/>
      <c r="O50" s="61"/>
      <c r="P50" s="61"/>
      <c r="Q50" s="61"/>
      <c r="R50" s="61"/>
      <c r="S50" s="61"/>
      <c r="T50" s="61"/>
      <c r="U50" s="147"/>
      <c r="V50" s="61"/>
      <c r="W50" s="61"/>
      <c r="X50" s="61"/>
      <c r="Y50" s="61"/>
      <c r="Z50" s="61"/>
      <c r="AA50" s="61"/>
      <c r="AB50" s="147"/>
      <c r="AC50" s="61"/>
      <c r="AD50" s="61"/>
      <c r="AE50" s="61"/>
      <c r="AF50" s="61"/>
      <c r="AG50" s="61"/>
      <c r="AH50" s="61"/>
      <c r="AI50" s="147"/>
      <c r="AJ50" s="61"/>
      <c r="AK50" s="61"/>
      <c r="AL50" s="61"/>
      <c r="AM50" s="61"/>
      <c r="AN50" s="61"/>
      <c r="AO50" s="61"/>
      <c r="AP50" s="147"/>
      <c r="AQ50" s="61"/>
      <c r="AR50" s="61"/>
      <c r="AS50" s="61"/>
      <c r="AT50" s="61"/>
      <c r="AU50" s="61"/>
    </row>
    <row r="51" spans="1:47" ht="15.75">
      <c r="A51" s="61"/>
      <c r="B51" s="61"/>
      <c r="C51" s="61"/>
      <c r="D51" s="61"/>
      <c r="E51" s="61"/>
      <c r="F51" s="61"/>
      <c r="G51" s="61"/>
      <c r="H51" s="61"/>
      <c r="I51" s="154"/>
      <c r="J51" s="64"/>
      <c r="K51" s="64"/>
      <c r="L51" s="130"/>
      <c r="M51" s="61"/>
      <c r="N51" s="147"/>
      <c r="O51" s="61"/>
      <c r="P51" s="61"/>
      <c r="Q51" s="61"/>
      <c r="R51" s="61"/>
      <c r="S51" s="61"/>
      <c r="T51" s="61"/>
      <c r="U51" s="147"/>
      <c r="V51" s="61"/>
      <c r="W51" s="61"/>
      <c r="X51" s="61"/>
      <c r="Y51" s="61"/>
      <c r="Z51" s="61"/>
      <c r="AA51" s="61"/>
      <c r="AB51" s="147"/>
      <c r="AC51" s="61"/>
      <c r="AD51" s="61"/>
      <c r="AE51" s="61"/>
      <c r="AF51" s="61"/>
      <c r="AG51" s="61"/>
      <c r="AH51" s="61"/>
      <c r="AI51" s="147"/>
      <c r="AJ51" s="61"/>
      <c r="AK51" s="61"/>
      <c r="AL51" s="61"/>
      <c r="AM51" s="61"/>
      <c r="AN51" s="61"/>
      <c r="AO51" s="61"/>
      <c r="AP51" s="147"/>
      <c r="AQ51" s="61"/>
      <c r="AR51" s="61"/>
      <c r="AS51" s="61"/>
      <c r="AT51" s="61"/>
      <c r="AU51" s="61"/>
    </row>
    <row r="52" spans="1:47" ht="15.75">
      <c r="A52" s="61"/>
      <c r="B52" s="61"/>
      <c r="C52" s="61"/>
      <c r="D52" s="61"/>
      <c r="E52" s="61"/>
      <c r="F52" s="61"/>
      <c r="G52" s="61"/>
      <c r="H52" s="61"/>
      <c r="I52" s="154"/>
      <c r="J52" s="64"/>
      <c r="K52" s="64"/>
      <c r="L52" s="130"/>
      <c r="M52" s="61"/>
      <c r="N52" s="147"/>
      <c r="O52" s="61"/>
      <c r="P52" s="61"/>
      <c r="Q52" s="61"/>
      <c r="R52" s="61"/>
      <c r="S52" s="61"/>
      <c r="T52" s="61"/>
      <c r="U52" s="147"/>
      <c r="V52" s="61"/>
      <c r="W52" s="61"/>
      <c r="X52" s="61"/>
      <c r="Y52" s="61"/>
      <c r="Z52" s="61"/>
      <c r="AA52" s="61"/>
      <c r="AB52" s="147"/>
      <c r="AC52" s="61"/>
      <c r="AD52" s="61"/>
      <c r="AE52" s="61"/>
      <c r="AF52" s="61"/>
      <c r="AG52" s="61"/>
      <c r="AH52" s="61"/>
      <c r="AI52" s="147"/>
      <c r="AJ52" s="61"/>
      <c r="AK52" s="61"/>
      <c r="AL52" s="61"/>
      <c r="AM52" s="61"/>
      <c r="AN52" s="61"/>
      <c r="AO52" s="61"/>
      <c r="AP52" s="147"/>
      <c r="AQ52" s="61"/>
      <c r="AR52" s="61"/>
      <c r="AS52" s="61"/>
      <c r="AT52" s="61"/>
      <c r="AU52" s="61"/>
    </row>
    <row r="53" spans="1:47" ht="15.75">
      <c r="A53" s="61"/>
      <c r="B53" s="61"/>
      <c r="C53" s="61"/>
      <c r="D53" s="61"/>
      <c r="E53" s="61"/>
      <c r="F53" s="61"/>
      <c r="G53" s="61"/>
      <c r="H53" s="61"/>
      <c r="I53" s="154"/>
      <c r="J53" s="64"/>
      <c r="K53" s="64"/>
      <c r="L53" s="130"/>
      <c r="M53" s="61"/>
      <c r="N53" s="147"/>
      <c r="O53" s="61"/>
      <c r="P53" s="61"/>
      <c r="Q53" s="61"/>
      <c r="R53" s="61"/>
      <c r="S53" s="61"/>
      <c r="T53" s="61"/>
      <c r="U53" s="147"/>
      <c r="V53" s="61"/>
      <c r="W53" s="61"/>
      <c r="X53" s="61"/>
      <c r="Y53" s="61"/>
      <c r="Z53" s="61"/>
      <c r="AA53" s="61"/>
      <c r="AB53" s="147"/>
      <c r="AC53" s="61"/>
      <c r="AD53" s="61"/>
      <c r="AE53" s="61"/>
      <c r="AF53" s="61"/>
      <c r="AG53" s="61"/>
      <c r="AH53" s="61"/>
      <c r="AI53" s="147"/>
      <c r="AJ53" s="61"/>
      <c r="AK53" s="61"/>
      <c r="AL53" s="61"/>
      <c r="AM53" s="61"/>
      <c r="AN53" s="61"/>
      <c r="AO53" s="61"/>
      <c r="AP53" s="147"/>
      <c r="AQ53" s="61"/>
      <c r="AR53" s="61"/>
      <c r="AS53" s="61"/>
      <c r="AT53" s="61"/>
      <c r="AU53" s="61"/>
    </row>
    <row r="54" spans="1:47" ht="15.75">
      <c r="A54" s="61"/>
      <c r="B54" s="61"/>
      <c r="C54" s="61"/>
      <c r="D54" s="61"/>
      <c r="E54" s="61"/>
      <c r="F54" s="61"/>
      <c r="G54" s="61"/>
      <c r="H54" s="61"/>
      <c r="I54" s="154"/>
      <c r="J54" s="64"/>
      <c r="K54" s="64"/>
      <c r="L54" s="130"/>
      <c r="M54" s="61"/>
      <c r="N54" s="147"/>
      <c r="O54" s="61"/>
      <c r="P54" s="61"/>
      <c r="Q54" s="61"/>
      <c r="R54" s="61"/>
      <c r="S54" s="61"/>
      <c r="T54" s="61"/>
      <c r="U54" s="147"/>
      <c r="V54" s="61"/>
      <c r="W54" s="61"/>
      <c r="X54" s="61"/>
      <c r="Y54" s="61"/>
      <c r="Z54" s="61"/>
      <c r="AA54" s="61"/>
      <c r="AB54" s="147"/>
      <c r="AC54" s="61"/>
      <c r="AD54" s="61"/>
      <c r="AE54" s="61"/>
      <c r="AF54" s="61"/>
      <c r="AG54" s="61"/>
      <c r="AH54" s="61"/>
      <c r="AI54" s="147"/>
      <c r="AJ54" s="61"/>
      <c r="AK54" s="61"/>
      <c r="AL54" s="61"/>
      <c r="AM54" s="61"/>
      <c r="AN54" s="61"/>
      <c r="AO54" s="61"/>
      <c r="AP54" s="147"/>
      <c r="AQ54" s="61"/>
      <c r="AR54" s="61"/>
      <c r="AS54" s="61"/>
      <c r="AT54" s="61"/>
      <c r="AU54" s="61"/>
    </row>
    <row r="55" spans="1:47" ht="15.75">
      <c r="A55" s="61"/>
      <c r="B55" s="61"/>
      <c r="C55" s="61"/>
      <c r="D55" s="61"/>
      <c r="E55" s="61"/>
      <c r="F55" s="61"/>
      <c r="G55" s="61"/>
      <c r="H55" s="61"/>
      <c r="I55" s="154"/>
      <c r="J55" s="64"/>
      <c r="K55" s="64"/>
      <c r="L55" s="130"/>
      <c r="M55" s="61"/>
      <c r="N55" s="147"/>
      <c r="O55" s="61"/>
      <c r="P55" s="61"/>
      <c r="Q55" s="61"/>
      <c r="R55" s="61"/>
      <c r="S55" s="61"/>
      <c r="T55" s="61"/>
      <c r="U55" s="147"/>
      <c r="V55" s="61"/>
      <c r="W55" s="61"/>
      <c r="X55" s="61"/>
      <c r="Y55" s="61"/>
      <c r="Z55" s="61"/>
      <c r="AA55" s="61"/>
      <c r="AB55" s="147"/>
      <c r="AC55" s="61"/>
      <c r="AD55" s="61"/>
      <c r="AE55" s="61"/>
      <c r="AF55" s="61"/>
      <c r="AG55" s="61"/>
      <c r="AH55" s="61"/>
      <c r="AI55" s="147"/>
      <c r="AJ55" s="61"/>
      <c r="AK55" s="61"/>
      <c r="AL55" s="61"/>
      <c r="AM55" s="61"/>
      <c r="AN55" s="61"/>
      <c r="AO55" s="61"/>
      <c r="AP55" s="147"/>
      <c r="AQ55" s="61"/>
      <c r="AR55" s="61"/>
      <c r="AS55" s="61"/>
      <c r="AT55" s="61"/>
      <c r="AU55" s="61"/>
    </row>
    <row r="56" spans="1:47" ht="15.75">
      <c r="A56" s="61"/>
      <c r="B56" s="61"/>
      <c r="C56" s="61"/>
      <c r="D56" s="61"/>
      <c r="E56" s="61"/>
      <c r="F56" s="61"/>
      <c r="G56" s="61"/>
      <c r="H56" s="61"/>
      <c r="I56" s="154"/>
      <c r="J56" s="64"/>
      <c r="K56" s="64"/>
      <c r="L56" s="130"/>
      <c r="M56" s="61"/>
      <c r="N56" s="147"/>
      <c r="O56" s="61"/>
      <c r="P56" s="61"/>
      <c r="Q56" s="61"/>
      <c r="R56" s="61"/>
      <c r="S56" s="61"/>
      <c r="T56" s="61"/>
      <c r="U56" s="147"/>
      <c r="V56" s="61"/>
      <c r="W56" s="61"/>
      <c r="X56" s="61"/>
      <c r="Y56" s="61"/>
      <c r="Z56" s="61"/>
      <c r="AA56" s="61"/>
      <c r="AB56" s="147"/>
      <c r="AC56" s="61"/>
      <c r="AD56" s="61"/>
      <c r="AE56" s="61"/>
      <c r="AF56" s="61"/>
      <c r="AG56" s="61"/>
      <c r="AH56" s="61"/>
      <c r="AI56" s="147"/>
      <c r="AJ56" s="61"/>
      <c r="AK56" s="61"/>
      <c r="AL56" s="61"/>
      <c r="AM56" s="61"/>
      <c r="AN56" s="61"/>
      <c r="AO56" s="61"/>
      <c r="AP56" s="147"/>
      <c r="AQ56" s="61"/>
      <c r="AR56" s="61"/>
      <c r="AS56" s="61"/>
      <c r="AT56" s="61"/>
      <c r="AU56" s="61"/>
    </row>
    <row r="57" spans="1:47" ht="15.75">
      <c r="A57" s="61"/>
      <c r="B57" s="61"/>
      <c r="C57" s="61"/>
      <c r="D57" s="61"/>
      <c r="E57" s="61"/>
      <c r="F57" s="61"/>
      <c r="G57" s="61"/>
      <c r="H57" s="61"/>
      <c r="I57" s="154"/>
      <c r="J57" s="64"/>
      <c r="K57" s="64"/>
      <c r="L57" s="130"/>
      <c r="M57" s="61"/>
      <c r="N57" s="147"/>
      <c r="O57" s="61"/>
      <c r="P57" s="61"/>
      <c r="Q57" s="61"/>
      <c r="R57" s="61"/>
      <c r="S57" s="61"/>
      <c r="T57" s="61"/>
      <c r="U57" s="147"/>
      <c r="V57" s="61"/>
      <c r="W57" s="61"/>
      <c r="X57" s="61"/>
      <c r="Y57" s="61"/>
      <c r="Z57" s="61"/>
      <c r="AA57" s="61"/>
      <c r="AB57" s="147"/>
      <c r="AC57" s="61"/>
      <c r="AD57" s="61"/>
      <c r="AE57" s="61"/>
      <c r="AF57" s="61"/>
      <c r="AG57" s="61"/>
      <c r="AH57" s="61"/>
      <c r="AI57" s="147"/>
      <c r="AJ57" s="61"/>
      <c r="AK57" s="61"/>
      <c r="AL57" s="61"/>
      <c r="AM57" s="61"/>
      <c r="AN57" s="61"/>
      <c r="AO57" s="61"/>
      <c r="AP57" s="147"/>
      <c r="AQ57" s="61"/>
      <c r="AR57" s="61"/>
      <c r="AS57" s="61"/>
      <c r="AT57" s="61"/>
      <c r="AU57" s="61"/>
    </row>
    <row r="58" spans="1:47" ht="15.75">
      <c r="A58" s="61"/>
      <c r="B58" s="61"/>
      <c r="C58" s="61"/>
      <c r="D58" s="61"/>
      <c r="E58" s="61"/>
      <c r="F58" s="61"/>
      <c r="G58" s="61"/>
      <c r="H58" s="61"/>
      <c r="I58" s="154"/>
      <c r="J58" s="64"/>
      <c r="K58" s="64"/>
      <c r="L58" s="130"/>
      <c r="M58" s="61"/>
      <c r="N58" s="147"/>
      <c r="O58" s="61"/>
      <c r="P58" s="61"/>
      <c r="Q58" s="61"/>
      <c r="R58" s="61"/>
      <c r="S58" s="61"/>
      <c r="T58" s="61"/>
      <c r="U58" s="147"/>
      <c r="V58" s="61"/>
      <c r="W58" s="61"/>
      <c r="X58" s="61"/>
      <c r="Y58" s="61"/>
      <c r="Z58" s="61"/>
      <c r="AA58" s="61"/>
      <c r="AB58" s="147"/>
      <c r="AC58" s="61"/>
      <c r="AD58" s="61"/>
      <c r="AE58" s="61"/>
      <c r="AF58" s="61"/>
      <c r="AG58" s="61"/>
      <c r="AH58" s="61"/>
      <c r="AI58" s="147"/>
      <c r="AJ58" s="61"/>
      <c r="AK58" s="61"/>
      <c r="AL58" s="61"/>
      <c r="AM58" s="61"/>
      <c r="AN58" s="61"/>
      <c r="AO58" s="61"/>
      <c r="AP58" s="147"/>
      <c r="AQ58" s="61"/>
      <c r="AR58" s="61"/>
      <c r="AS58" s="61"/>
      <c r="AT58" s="61"/>
      <c r="AU58" s="61"/>
    </row>
    <row r="59" spans="1:47" ht="15.75">
      <c r="A59" s="61"/>
      <c r="B59" s="61"/>
      <c r="C59" s="61"/>
      <c r="D59" s="61"/>
      <c r="E59" s="61"/>
      <c r="F59" s="61"/>
      <c r="G59" s="61"/>
      <c r="H59" s="61"/>
      <c r="I59" s="154"/>
      <c r="J59" s="64"/>
      <c r="K59" s="64"/>
      <c r="L59" s="130"/>
      <c r="M59" s="61"/>
      <c r="N59" s="147"/>
      <c r="O59" s="61"/>
      <c r="P59" s="61"/>
      <c r="Q59" s="61"/>
      <c r="R59" s="61"/>
      <c r="S59" s="61"/>
      <c r="T59" s="61"/>
      <c r="U59" s="147"/>
      <c r="V59" s="61"/>
      <c r="W59" s="61"/>
      <c r="X59" s="61"/>
      <c r="Y59" s="61"/>
      <c r="Z59" s="61"/>
      <c r="AA59" s="61"/>
      <c r="AB59" s="147"/>
      <c r="AC59" s="61"/>
      <c r="AD59" s="61"/>
      <c r="AE59" s="61"/>
      <c r="AF59" s="61"/>
      <c r="AG59" s="61"/>
      <c r="AH59" s="61"/>
      <c r="AI59" s="147"/>
      <c r="AJ59" s="61"/>
      <c r="AK59" s="61"/>
      <c r="AL59" s="61"/>
      <c r="AM59" s="61"/>
      <c r="AN59" s="61"/>
      <c r="AO59" s="61"/>
      <c r="AP59" s="147"/>
      <c r="AQ59" s="61"/>
      <c r="AR59" s="61"/>
      <c r="AS59" s="61"/>
      <c r="AT59" s="61"/>
      <c r="AU59" s="61"/>
    </row>
  </sheetData>
  <sheetProtection/>
  <mergeCells count="53">
    <mergeCell ref="P8:R8"/>
    <mergeCell ref="B44:E44"/>
    <mergeCell ref="B42:E42"/>
    <mergeCell ref="G7:I9"/>
    <mergeCell ref="L8:N9"/>
    <mergeCell ref="J7:J10"/>
    <mergeCell ref="D7:D10"/>
    <mergeCell ref="T49:X49"/>
    <mergeCell ref="T39:X39"/>
    <mergeCell ref="B43:M43"/>
    <mergeCell ref="B49:E49"/>
    <mergeCell ref="P9:Q9"/>
    <mergeCell ref="R9:R10"/>
    <mergeCell ref="B39:E39"/>
    <mergeCell ref="K7:K10"/>
    <mergeCell ref="V8:V10"/>
    <mergeCell ref="T44:X44"/>
    <mergeCell ref="AC8:AC10"/>
    <mergeCell ref="Y9:Y10"/>
    <mergeCell ref="AQ8:AQ10"/>
    <mergeCell ref="AR8:AT8"/>
    <mergeCell ref="A5:AU5"/>
    <mergeCell ref="C6:J6"/>
    <mergeCell ref="AU7:AU10"/>
    <mergeCell ref="AN8:AP9"/>
    <mergeCell ref="AR9:AS9"/>
    <mergeCell ref="AT9:AT10"/>
    <mergeCell ref="AG7:AM7"/>
    <mergeCell ref="AN7:AT7"/>
    <mergeCell ref="AJ8:AJ10"/>
    <mergeCell ref="AK8:AM8"/>
    <mergeCell ref="AG8:AI9"/>
    <mergeCell ref="AM9:AM10"/>
    <mergeCell ref="S7:Y7"/>
    <mergeCell ref="Z7:AF7"/>
    <mergeCell ref="AF9:AF10"/>
    <mergeCell ref="AK9:AL9"/>
    <mergeCell ref="AD8:AF8"/>
    <mergeCell ref="AD9:AE9"/>
    <mergeCell ref="S8:U9"/>
    <mergeCell ref="W8:Y8"/>
    <mergeCell ref="W9:X9"/>
    <mergeCell ref="Z8:AB9"/>
    <mergeCell ref="A7:A10"/>
    <mergeCell ref="O8:O10"/>
    <mergeCell ref="A1:E1"/>
    <mergeCell ref="A3:C3"/>
    <mergeCell ref="A2:F2"/>
    <mergeCell ref="A4:E4"/>
    <mergeCell ref="B7:B10"/>
    <mergeCell ref="C7:C10"/>
    <mergeCell ref="E7:F9"/>
    <mergeCell ref="L7:R7"/>
  </mergeCells>
  <conditionalFormatting sqref="AC14:AC18 AQ14:AQ18 P14:P15 V14:V18 AJ14:AJ30 AJ32:AJ38">
    <cfRule type="expression" priority="94" dxfId="1" stopIfTrue="1">
      <formula>#REF!="доб"</formula>
    </cfRule>
    <cfRule type="expression" priority="95" dxfId="10" stopIfTrue="1">
      <formula>#REF!="включено"</formula>
    </cfRule>
  </conditionalFormatting>
  <conditionalFormatting sqref="AR17:AR18">
    <cfRule type="expression" priority="7" dxfId="1" stopIfTrue="1">
      <formula>#REF!="доб"</formula>
    </cfRule>
    <cfRule type="expression" priority="8" dxfId="10" stopIfTrue="1">
      <formula>#REF!="включено"</formula>
    </cfRule>
  </conditionalFormatting>
  <conditionalFormatting sqref="AR15:AR16">
    <cfRule type="expression" priority="11" dxfId="1" stopIfTrue="1">
      <formula>#REF!="доб"</formula>
    </cfRule>
    <cfRule type="expression" priority="12" dxfId="10" stopIfTrue="1">
      <formula>#REF!="включено"</formula>
    </cfRule>
  </conditionalFormatting>
  <conditionalFormatting sqref="AK17:AK18">
    <cfRule type="expression" priority="3" dxfId="1" stopIfTrue="1">
      <formula>#REF!="доб"</formula>
    </cfRule>
    <cfRule type="expression" priority="4" dxfId="10" stopIfTrue="1">
      <formula>#REF!="включено"</formula>
    </cfRule>
  </conditionalFormatting>
  <conditionalFormatting sqref="AK15:AK16">
    <cfRule type="expression" priority="5" dxfId="1" stopIfTrue="1">
      <formula>#REF!="доб"</formula>
    </cfRule>
    <cfRule type="expression" priority="6" dxfId="10" stopIfTrue="1">
      <formula>#REF!="включено"</formula>
    </cfRule>
  </conditionalFormatting>
  <printOptions/>
  <pageMargins left="0.5118110236220472" right="0.11811023622047245" top="0.1968503937007874" bottom="0.15748031496062992" header="0.31496062992125984" footer="0.31496062992125984"/>
  <pageSetup horizontalDpi="600" verticalDpi="600" orientation="portrait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U54"/>
  <sheetViews>
    <sheetView view="pageBreakPreview" zoomScale="75" zoomScaleNormal="70" zoomScaleSheetLayoutView="75" zoomScalePageLayoutView="0" workbookViewId="0" topLeftCell="A31">
      <selection activeCell="AE32" sqref="AE32"/>
    </sheetView>
  </sheetViews>
  <sheetFormatPr defaultColWidth="9.00390625" defaultRowHeight="15.75"/>
  <cols>
    <col min="1" max="1" width="5.625" style="4" customWidth="1"/>
    <col min="2" max="2" width="34.50390625" style="4" customWidth="1"/>
    <col min="3" max="3" width="12.50390625" style="4" customWidth="1"/>
    <col min="4" max="5" width="10.625" style="4" customWidth="1"/>
    <col min="6" max="6" width="10.625" style="182" customWidth="1"/>
    <col min="7" max="7" width="11.625" style="182" hidden="1" customWidth="1"/>
    <col min="8" max="8" width="14.875" style="4" hidden="1" customWidth="1"/>
    <col min="9" max="9" width="15.25390625" style="4" hidden="1" customWidth="1"/>
    <col min="10" max="10" width="18.125" style="4" hidden="1" customWidth="1"/>
    <col min="11" max="11" width="18.00390625" style="4" hidden="1" customWidth="1"/>
    <col min="12" max="12" width="16.625" style="4" hidden="1" customWidth="1"/>
    <col min="13" max="14" width="8.625" style="4" customWidth="1"/>
    <col min="15" max="15" width="8.625" style="182" customWidth="1"/>
    <col min="16" max="16" width="10.625" style="4" customWidth="1"/>
    <col min="17" max="17" width="8.625" style="4" customWidth="1"/>
    <col min="18" max="18" width="8.625" style="182" customWidth="1"/>
    <col min="19" max="20" width="8.625" style="4" customWidth="1"/>
    <col min="21" max="21" width="8.625" style="182" customWidth="1"/>
    <col min="22" max="23" width="8.625" style="4" customWidth="1"/>
    <col min="24" max="24" width="8.625" style="182" customWidth="1"/>
    <col min="25" max="26" width="8.625" style="4" customWidth="1"/>
    <col min="27" max="27" width="8.625" style="182" customWidth="1"/>
    <col min="28" max="29" width="8.625" style="57" customWidth="1"/>
    <col min="30" max="30" width="8.625" style="188" customWidth="1"/>
    <col min="31" max="36" width="13.625" style="4" customWidth="1"/>
    <col min="37" max="16384" width="9.00390625" style="4" customWidth="1"/>
  </cols>
  <sheetData>
    <row r="1" spans="1:36" ht="7.5" customHeight="1">
      <c r="A1" s="58"/>
      <c r="B1" s="58"/>
      <c r="C1" s="58"/>
      <c r="D1" s="58"/>
      <c r="E1" s="58"/>
      <c r="F1" s="175"/>
      <c r="G1" s="175"/>
      <c r="H1" s="58"/>
      <c r="I1" s="58"/>
      <c r="J1" s="58"/>
      <c r="K1" s="58"/>
      <c r="L1" s="58"/>
      <c r="M1" s="58"/>
      <c r="N1" s="58"/>
      <c r="O1" s="175"/>
      <c r="P1" s="58"/>
      <c r="Q1" s="58"/>
      <c r="R1" s="175"/>
      <c r="S1" s="58"/>
      <c r="T1" s="58"/>
      <c r="U1" s="175"/>
      <c r="V1" s="58"/>
      <c r="W1" s="58"/>
      <c r="X1" s="175"/>
      <c r="Y1" s="58"/>
      <c r="Z1" s="58"/>
      <c r="AA1" s="175"/>
      <c r="AB1" s="58"/>
      <c r="AC1" s="58"/>
      <c r="AD1" s="175"/>
      <c r="AE1" s="58"/>
      <c r="AF1" s="58"/>
      <c r="AG1" s="58"/>
      <c r="AH1" s="58"/>
      <c r="AI1" s="58"/>
      <c r="AJ1" s="58"/>
    </row>
    <row r="2" spans="1:36" ht="15.75">
      <c r="A2" s="58"/>
      <c r="B2" s="58"/>
      <c r="C2" s="58"/>
      <c r="D2" s="58"/>
      <c r="E2" s="58"/>
      <c r="F2" s="175"/>
      <c r="G2" s="175"/>
      <c r="H2" s="58"/>
      <c r="I2" s="58"/>
      <c r="J2" s="58"/>
      <c r="K2" s="58"/>
      <c r="L2" s="58"/>
      <c r="M2" s="58"/>
      <c r="N2" s="58"/>
      <c r="O2" s="175"/>
      <c r="P2" s="58"/>
      <c r="Q2" s="58"/>
      <c r="R2" s="175"/>
      <c r="S2" s="58"/>
      <c r="T2" s="58"/>
      <c r="U2" s="175"/>
      <c r="V2" s="58"/>
      <c r="W2" s="58"/>
      <c r="X2" s="175"/>
      <c r="Y2" s="58"/>
      <c r="Z2" s="58"/>
      <c r="AA2" s="175"/>
      <c r="AB2" s="58"/>
      <c r="AC2" s="58"/>
      <c r="AD2" s="175"/>
      <c r="AE2" s="58"/>
      <c r="AF2" s="58"/>
      <c r="AG2" s="58"/>
      <c r="AH2" s="58"/>
      <c r="AI2" s="58"/>
      <c r="AJ2" s="85" t="s">
        <v>185</v>
      </c>
    </row>
    <row r="3" spans="1:36" ht="15.75">
      <c r="A3" s="58"/>
      <c r="B3" s="58"/>
      <c r="C3" s="58"/>
      <c r="D3" s="58"/>
      <c r="E3" s="58"/>
      <c r="F3" s="175"/>
      <c r="G3" s="175"/>
      <c r="H3" s="58"/>
      <c r="I3" s="58"/>
      <c r="J3" s="58"/>
      <c r="K3" s="58"/>
      <c r="L3" s="58"/>
      <c r="M3" s="58"/>
      <c r="N3" s="58"/>
      <c r="O3" s="175"/>
      <c r="P3" s="58"/>
      <c r="Q3" s="58"/>
      <c r="R3" s="175"/>
      <c r="S3" s="58"/>
      <c r="T3" s="58"/>
      <c r="U3" s="175"/>
      <c r="V3" s="58"/>
      <c r="W3" s="58"/>
      <c r="X3" s="175"/>
      <c r="Y3" s="58"/>
      <c r="Z3" s="58"/>
      <c r="AA3" s="175"/>
      <c r="AB3" s="58"/>
      <c r="AC3" s="58"/>
      <c r="AD3" s="175"/>
      <c r="AE3" s="58"/>
      <c r="AF3" s="58"/>
      <c r="AG3" s="58"/>
      <c r="AH3" s="58"/>
      <c r="AI3" s="58"/>
      <c r="AJ3" s="85" t="s">
        <v>54</v>
      </c>
    </row>
    <row r="4" spans="1:36" ht="15.75">
      <c r="A4" s="59"/>
      <c r="B4" s="59"/>
      <c r="C4" s="59"/>
      <c r="D4" s="59"/>
      <c r="E4" s="59"/>
      <c r="F4" s="176"/>
      <c r="G4" s="176"/>
      <c r="H4" s="59"/>
      <c r="I4" s="59"/>
      <c r="J4" s="59"/>
      <c r="K4" s="59"/>
      <c r="L4" s="59"/>
      <c r="M4" s="59"/>
      <c r="N4" s="59"/>
      <c r="O4" s="176"/>
      <c r="P4" s="59"/>
      <c r="Q4" s="59"/>
      <c r="R4" s="176"/>
      <c r="S4" s="59"/>
      <c r="T4" s="59"/>
      <c r="U4" s="176"/>
      <c r="V4" s="59"/>
      <c r="W4" s="59"/>
      <c r="X4" s="176"/>
      <c r="Y4" s="59"/>
      <c r="Z4" s="59"/>
      <c r="AA4" s="176"/>
      <c r="AB4" s="59"/>
      <c r="AC4" s="59"/>
      <c r="AD4" s="176"/>
      <c r="AE4" s="59"/>
      <c r="AF4" s="59"/>
      <c r="AG4" s="59"/>
      <c r="AH4" s="59"/>
      <c r="AI4" s="59"/>
      <c r="AJ4" s="84" t="s">
        <v>186</v>
      </c>
    </row>
    <row r="5" spans="1:36" ht="15.75">
      <c r="A5" s="59"/>
      <c r="B5" s="59"/>
      <c r="C5" s="59"/>
      <c r="D5" s="59"/>
      <c r="E5" s="59"/>
      <c r="F5" s="176"/>
      <c r="G5" s="176"/>
      <c r="H5" s="59"/>
      <c r="I5" s="59"/>
      <c r="J5" s="59"/>
      <c r="K5" s="59"/>
      <c r="L5" s="59"/>
      <c r="M5" s="59"/>
      <c r="N5" s="59"/>
      <c r="O5" s="176"/>
      <c r="P5" s="59"/>
      <c r="Q5" s="59"/>
      <c r="R5" s="176"/>
      <c r="S5" s="59"/>
      <c r="T5" s="59"/>
      <c r="U5" s="176"/>
      <c r="V5" s="59"/>
      <c r="W5" s="59"/>
      <c r="X5" s="176"/>
      <c r="Y5" s="59"/>
      <c r="Z5" s="59"/>
      <c r="AA5" s="176"/>
      <c r="AB5" s="59"/>
      <c r="AC5" s="59"/>
      <c r="AD5" s="176"/>
      <c r="AE5" s="59"/>
      <c r="AF5" s="59"/>
      <c r="AG5" s="59"/>
      <c r="AH5" s="59"/>
      <c r="AI5" s="59"/>
      <c r="AJ5" s="84"/>
    </row>
    <row r="6" spans="1:36" ht="15.75">
      <c r="A6" s="418" t="s">
        <v>183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</row>
    <row r="7" spans="1:36" ht="15.75">
      <c r="A7" s="417" t="s">
        <v>184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</row>
    <row r="8" spans="1:36" ht="16.5" thickBot="1">
      <c r="A8" s="59"/>
      <c r="B8" s="59"/>
      <c r="C8" s="59"/>
      <c r="D8" s="59"/>
      <c r="E8" s="59"/>
      <c r="F8" s="176"/>
      <c r="G8" s="176"/>
      <c r="H8" s="59"/>
      <c r="I8" s="59"/>
      <c r="J8" s="272"/>
      <c r="K8" s="59"/>
      <c r="L8" s="59"/>
      <c r="M8" s="59"/>
      <c r="N8" s="59"/>
      <c r="O8" s="176"/>
      <c r="P8" s="59"/>
      <c r="Q8" s="59"/>
      <c r="R8" s="176"/>
      <c r="S8" s="59"/>
      <c r="T8" s="59"/>
      <c r="U8" s="176"/>
      <c r="V8" s="59"/>
      <c r="W8" s="59"/>
      <c r="X8" s="176"/>
      <c r="Y8" s="59"/>
      <c r="Z8" s="59"/>
      <c r="AA8" s="176"/>
      <c r="AB8" s="59"/>
      <c r="AC8" s="59"/>
      <c r="AD8" s="176"/>
      <c r="AE8" s="59"/>
      <c r="AF8" s="59"/>
      <c r="AG8" s="59"/>
      <c r="AH8" s="59"/>
      <c r="AI8" s="59"/>
      <c r="AJ8" s="84"/>
    </row>
    <row r="9" spans="1:36" ht="21" customHeight="1">
      <c r="A9" s="420" t="s">
        <v>9</v>
      </c>
      <c r="B9" s="422" t="s">
        <v>21</v>
      </c>
      <c r="C9" s="422" t="s">
        <v>37</v>
      </c>
      <c r="D9" s="430" t="s">
        <v>136</v>
      </c>
      <c r="E9" s="431"/>
      <c r="F9" s="432"/>
      <c r="G9" s="436" t="s">
        <v>182</v>
      </c>
      <c r="H9" s="422" t="s">
        <v>77</v>
      </c>
      <c r="I9" s="422" t="s">
        <v>34</v>
      </c>
      <c r="J9" s="422" t="s">
        <v>48</v>
      </c>
      <c r="K9" s="422" t="s">
        <v>52</v>
      </c>
      <c r="L9" s="422" t="s">
        <v>74</v>
      </c>
      <c r="M9" s="439" t="s">
        <v>24</v>
      </c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1"/>
      <c r="AD9" s="187"/>
      <c r="AE9" s="427" t="s">
        <v>55</v>
      </c>
      <c r="AF9" s="427"/>
      <c r="AG9" s="427"/>
      <c r="AH9" s="427"/>
      <c r="AI9" s="427"/>
      <c r="AJ9" s="428"/>
    </row>
    <row r="10" spans="1:36" ht="70.5" customHeight="1">
      <c r="A10" s="421"/>
      <c r="B10" s="423"/>
      <c r="C10" s="423"/>
      <c r="D10" s="433"/>
      <c r="E10" s="434"/>
      <c r="F10" s="435"/>
      <c r="G10" s="437"/>
      <c r="H10" s="423"/>
      <c r="I10" s="423"/>
      <c r="J10" s="423"/>
      <c r="K10" s="423"/>
      <c r="L10" s="423"/>
      <c r="M10" s="424" t="s">
        <v>124</v>
      </c>
      <c r="N10" s="425"/>
      <c r="O10" s="426"/>
      <c r="P10" s="424" t="s">
        <v>125</v>
      </c>
      <c r="Q10" s="425"/>
      <c r="R10" s="426"/>
      <c r="S10" s="424" t="s">
        <v>133</v>
      </c>
      <c r="T10" s="425"/>
      <c r="U10" s="426"/>
      <c r="V10" s="424" t="s">
        <v>178</v>
      </c>
      <c r="W10" s="425"/>
      <c r="X10" s="426"/>
      <c r="Y10" s="424" t="s">
        <v>226</v>
      </c>
      <c r="Z10" s="425"/>
      <c r="AA10" s="426"/>
      <c r="AB10" s="414" t="s">
        <v>25</v>
      </c>
      <c r="AC10" s="415"/>
      <c r="AD10" s="416"/>
      <c r="AE10" s="5" t="s">
        <v>124</v>
      </c>
      <c r="AF10" s="5" t="s">
        <v>125</v>
      </c>
      <c r="AG10" s="5" t="s">
        <v>133</v>
      </c>
      <c r="AH10" s="5" t="s">
        <v>178</v>
      </c>
      <c r="AI10" s="5" t="s">
        <v>226</v>
      </c>
      <c r="AJ10" s="138" t="s">
        <v>25</v>
      </c>
    </row>
    <row r="11" spans="1:36" ht="36.75" customHeight="1">
      <c r="A11" s="421"/>
      <c r="B11" s="423"/>
      <c r="C11" s="5" t="s">
        <v>38</v>
      </c>
      <c r="D11" s="5" t="s">
        <v>94</v>
      </c>
      <c r="E11" s="5" t="s">
        <v>93</v>
      </c>
      <c r="F11" s="177" t="s">
        <v>141</v>
      </c>
      <c r="G11" s="438"/>
      <c r="H11" s="423"/>
      <c r="I11" s="423"/>
      <c r="J11" s="5" t="s">
        <v>33</v>
      </c>
      <c r="K11" s="5" t="s">
        <v>33</v>
      </c>
      <c r="L11" s="5" t="s">
        <v>33</v>
      </c>
      <c r="M11" s="56" t="s">
        <v>94</v>
      </c>
      <c r="N11" s="56" t="s">
        <v>93</v>
      </c>
      <c r="O11" s="186" t="s">
        <v>141</v>
      </c>
      <c r="P11" s="56" t="s">
        <v>94</v>
      </c>
      <c r="Q11" s="56" t="s">
        <v>93</v>
      </c>
      <c r="R11" s="186" t="s">
        <v>141</v>
      </c>
      <c r="S11" s="56" t="s">
        <v>94</v>
      </c>
      <c r="T11" s="56" t="s">
        <v>93</v>
      </c>
      <c r="U11" s="186" t="s">
        <v>141</v>
      </c>
      <c r="V11" s="56" t="s">
        <v>94</v>
      </c>
      <c r="W11" s="56" t="s">
        <v>93</v>
      </c>
      <c r="X11" s="186" t="s">
        <v>141</v>
      </c>
      <c r="Y11" s="56" t="s">
        <v>94</v>
      </c>
      <c r="Z11" s="56" t="s">
        <v>93</v>
      </c>
      <c r="AA11" s="186" t="s">
        <v>141</v>
      </c>
      <c r="AB11" s="139" t="s">
        <v>94</v>
      </c>
      <c r="AC11" s="139" t="s">
        <v>93</v>
      </c>
      <c r="AD11" s="179" t="s">
        <v>141</v>
      </c>
      <c r="AE11" s="5" t="s">
        <v>33</v>
      </c>
      <c r="AF11" s="5" t="s">
        <v>33</v>
      </c>
      <c r="AG11" s="5" t="s">
        <v>33</v>
      </c>
      <c r="AH11" s="5" t="s">
        <v>33</v>
      </c>
      <c r="AI11" s="5" t="s">
        <v>33</v>
      </c>
      <c r="AJ11" s="138" t="s">
        <v>33</v>
      </c>
    </row>
    <row r="12" spans="1:36" ht="51" customHeight="1">
      <c r="A12" s="73"/>
      <c r="B12" s="74" t="s">
        <v>22</v>
      </c>
      <c r="C12" s="75"/>
      <c r="D12" s="76">
        <f>D13</f>
        <v>2.52</v>
      </c>
      <c r="E12" s="76">
        <f>E13</f>
        <v>41.67800000000001</v>
      </c>
      <c r="F12" s="178">
        <f>F13</f>
        <v>135</v>
      </c>
      <c r="G12" s="178"/>
      <c r="H12" s="76" t="str">
        <f aca="true" t="shared" si="0" ref="H12:L13">H13</f>
        <v>2018</v>
      </c>
      <c r="I12" s="76" t="str">
        <f t="shared" si="0"/>
        <v>2022</v>
      </c>
      <c r="J12" s="76">
        <f t="shared" si="0"/>
        <v>248.06688159119994</v>
      </c>
      <c r="K12" s="76">
        <f t="shared" si="0"/>
        <v>248.06688159119994</v>
      </c>
      <c r="L12" s="184">
        <f t="shared" si="0"/>
        <v>0</v>
      </c>
      <c r="M12" s="76">
        <f aca="true" t="shared" si="1" ref="M12:V13">M13</f>
        <v>0</v>
      </c>
      <c r="N12" s="76">
        <f t="shared" si="1"/>
        <v>19.9</v>
      </c>
      <c r="O12" s="178">
        <f t="shared" si="1"/>
        <v>4</v>
      </c>
      <c r="P12" s="76">
        <f t="shared" si="1"/>
        <v>2</v>
      </c>
      <c r="Q12" s="76">
        <f t="shared" si="1"/>
        <v>7.220000000000001</v>
      </c>
      <c r="R12" s="178">
        <f t="shared" si="1"/>
        <v>12</v>
      </c>
      <c r="S12" s="76">
        <f t="shared" si="1"/>
        <v>0</v>
      </c>
      <c r="T12" s="76">
        <f t="shared" si="1"/>
        <v>10.083000000000002</v>
      </c>
      <c r="U12" s="178">
        <f t="shared" si="1"/>
        <v>2</v>
      </c>
      <c r="V12" s="76">
        <f t="shared" si="1"/>
        <v>0.52</v>
      </c>
      <c r="W12" s="76">
        <f aca="true" t="shared" si="2" ref="W12:AF13">W13</f>
        <v>4.475</v>
      </c>
      <c r="X12" s="178">
        <f t="shared" si="2"/>
        <v>28</v>
      </c>
      <c r="Y12" s="76">
        <f t="shared" si="2"/>
        <v>0</v>
      </c>
      <c r="Z12" s="76">
        <f t="shared" si="2"/>
        <v>0</v>
      </c>
      <c r="AA12" s="178">
        <f t="shared" si="2"/>
        <v>89</v>
      </c>
      <c r="AB12" s="41">
        <f t="shared" si="2"/>
        <v>2.52</v>
      </c>
      <c r="AC12" s="41">
        <f t="shared" si="2"/>
        <v>41.67800000000001</v>
      </c>
      <c r="AD12" s="179">
        <f t="shared" si="2"/>
        <v>135</v>
      </c>
      <c r="AE12" s="76">
        <f t="shared" si="2"/>
        <v>52.396719999999995</v>
      </c>
      <c r="AF12" s="76">
        <f t="shared" si="2"/>
        <v>52.39672479079999</v>
      </c>
      <c r="AG12" s="76">
        <f aca="true" t="shared" si="3" ref="AG12:AJ13">AG13</f>
        <v>52.39671646000001</v>
      </c>
      <c r="AH12" s="76">
        <f t="shared" si="3"/>
        <v>52.396717227</v>
      </c>
      <c r="AI12" s="76">
        <f t="shared" si="3"/>
        <v>52.3967225134</v>
      </c>
      <c r="AJ12" s="76">
        <f t="shared" si="3"/>
        <v>261.9836009911999</v>
      </c>
    </row>
    <row r="13" spans="1:36" s="42" customFormat="1" ht="48.75" customHeight="1">
      <c r="A13" s="6"/>
      <c r="B13" s="5" t="s">
        <v>51</v>
      </c>
      <c r="C13" s="1" t="s">
        <v>72</v>
      </c>
      <c r="D13" s="21">
        <f>'Формат ФСТ'!G12</f>
        <v>2.52</v>
      </c>
      <c r="E13" s="21">
        <f>'Формат ФСТ'!H12</f>
        <v>41.67800000000001</v>
      </c>
      <c r="F13" s="177">
        <f>'Формат ФСТ'!I12</f>
        <v>135</v>
      </c>
      <c r="G13" s="177" t="s">
        <v>73</v>
      </c>
      <c r="H13" s="21" t="str">
        <f t="shared" si="0"/>
        <v>2018</v>
      </c>
      <c r="I13" s="21" t="str">
        <f t="shared" si="0"/>
        <v>2022</v>
      </c>
      <c r="J13" s="21">
        <f t="shared" si="0"/>
        <v>248.06688159119994</v>
      </c>
      <c r="K13" s="21">
        <f t="shared" si="0"/>
        <v>248.06688159119994</v>
      </c>
      <c r="L13" s="185">
        <f t="shared" si="0"/>
        <v>0</v>
      </c>
      <c r="M13" s="53">
        <f t="shared" si="1"/>
        <v>0</v>
      </c>
      <c r="N13" s="53">
        <f t="shared" si="1"/>
        <v>19.9</v>
      </c>
      <c r="O13" s="177">
        <f t="shared" si="1"/>
        <v>4</v>
      </c>
      <c r="P13" s="53">
        <f t="shared" si="1"/>
        <v>2</v>
      </c>
      <c r="Q13" s="53">
        <f t="shared" si="1"/>
        <v>7.220000000000001</v>
      </c>
      <c r="R13" s="177">
        <f t="shared" si="1"/>
        <v>12</v>
      </c>
      <c r="S13" s="53">
        <f t="shared" si="1"/>
        <v>0</v>
      </c>
      <c r="T13" s="53">
        <f t="shared" si="1"/>
        <v>10.083000000000002</v>
      </c>
      <c r="U13" s="177">
        <f t="shared" si="1"/>
        <v>2</v>
      </c>
      <c r="V13" s="53">
        <f t="shared" si="1"/>
        <v>0.52</v>
      </c>
      <c r="W13" s="53">
        <f t="shared" si="2"/>
        <v>4.475</v>
      </c>
      <c r="X13" s="177">
        <f t="shared" si="2"/>
        <v>28</v>
      </c>
      <c r="Y13" s="53">
        <f t="shared" si="2"/>
        <v>0</v>
      </c>
      <c r="Z13" s="53">
        <f t="shared" si="2"/>
        <v>0</v>
      </c>
      <c r="AA13" s="177">
        <f t="shared" si="2"/>
        <v>89</v>
      </c>
      <c r="AB13" s="183">
        <f t="shared" si="2"/>
        <v>2.52</v>
      </c>
      <c r="AC13" s="183">
        <f t="shared" si="2"/>
        <v>41.67800000000001</v>
      </c>
      <c r="AD13" s="179">
        <f t="shared" si="2"/>
        <v>135</v>
      </c>
      <c r="AE13" s="53">
        <f t="shared" si="2"/>
        <v>52.396719999999995</v>
      </c>
      <c r="AF13" s="53">
        <f t="shared" si="2"/>
        <v>52.39672479079999</v>
      </c>
      <c r="AG13" s="53">
        <f t="shared" si="3"/>
        <v>52.39671646000001</v>
      </c>
      <c r="AH13" s="53">
        <f t="shared" si="3"/>
        <v>52.396717227</v>
      </c>
      <c r="AI13" s="53">
        <f t="shared" si="3"/>
        <v>52.3967225134</v>
      </c>
      <c r="AJ13" s="217">
        <f t="shared" si="3"/>
        <v>261.9836009911999</v>
      </c>
    </row>
    <row r="14" spans="1:36" ht="47.25" customHeight="1">
      <c r="A14" s="13"/>
      <c r="B14" s="5" t="s">
        <v>50</v>
      </c>
      <c r="C14" s="1" t="s">
        <v>72</v>
      </c>
      <c r="D14" s="21">
        <f>SUM(D15:D39)</f>
        <v>2.52</v>
      </c>
      <c r="E14" s="21">
        <f>SUM(E15:E39)</f>
        <v>41.67800000000001</v>
      </c>
      <c r="F14" s="177">
        <f>SUM(F15:F39)</f>
        <v>135</v>
      </c>
      <c r="G14" s="177" t="s">
        <v>73</v>
      </c>
      <c r="H14" s="189" t="s">
        <v>127</v>
      </c>
      <c r="I14" s="189" t="s">
        <v>220</v>
      </c>
      <c r="J14" s="21">
        <f aca="true" t="shared" si="4" ref="J14:AJ14">SUM(J15:J39)</f>
        <v>248.06688159119994</v>
      </c>
      <c r="K14" s="21">
        <f t="shared" si="4"/>
        <v>248.06688159119994</v>
      </c>
      <c r="L14" s="185">
        <f t="shared" si="4"/>
        <v>0</v>
      </c>
      <c r="M14" s="21">
        <f t="shared" si="4"/>
        <v>0</v>
      </c>
      <c r="N14" s="21">
        <f t="shared" si="4"/>
        <v>19.9</v>
      </c>
      <c r="O14" s="177">
        <f t="shared" si="4"/>
        <v>4</v>
      </c>
      <c r="P14" s="21">
        <f t="shared" si="4"/>
        <v>2</v>
      </c>
      <c r="Q14" s="21">
        <f t="shared" si="4"/>
        <v>7.220000000000001</v>
      </c>
      <c r="R14" s="177">
        <f t="shared" si="4"/>
        <v>12</v>
      </c>
      <c r="S14" s="21">
        <f t="shared" si="4"/>
        <v>0</v>
      </c>
      <c r="T14" s="21">
        <f t="shared" si="4"/>
        <v>10.083000000000002</v>
      </c>
      <c r="U14" s="177">
        <f t="shared" si="4"/>
        <v>2</v>
      </c>
      <c r="V14" s="21">
        <f t="shared" si="4"/>
        <v>0.52</v>
      </c>
      <c r="W14" s="21">
        <f t="shared" si="4"/>
        <v>4.475</v>
      </c>
      <c r="X14" s="177">
        <f t="shared" si="4"/>
        <v>28</v>
      </c>
      <c r="Y14" s="21">
        <f t="shared" si="4"/>
        <v>0</v>
      </c>
      <c r="Z14" s="21">
        <f t="shared" si="4"/>
        <v>0</v>
      </c>
      <c r="AA14" s="177">
        <f t="shared" si="4"/>
        <v>89</v>
      </c>
      <c r="AB14" s="41">
        <f t="shared" si="4"/>
        <v>2.52</v>
      </c>
      <c r="AC14" s="41">
        <f t="shared" si="4"/>
        <v>41.67800000000001</v>
      </c>
      <c r="AD14" s="179">
        <f t="shared" si="4"/>
        <v>135</v>
      </c>
      <c r="AE14" s="21">
        <f t="shared" si="4"/>
        <v>52.396719999999995</v>
      </c>
      <c r="AF14" s="21">
        <f t="shared" si="4"/>
        <v>52.39672479079999</v>
      </c>
      <c r="AG14" s="21">
        <f t="shared" si="4"/>
        <v>52.39671646000001</v>
      </c>
      <c r="AH14" s="21">
        <f t="shared" si="4"/>
        <v>52.396717227</v>
      </c>
      <c r="AI14" s="21">
        <f t="shared" si="4"/>
        <v>52.3967225134</v>
      </c>
      <c r="AJ14" s="76">
        <f t="shared" si="4"/>
        <v>261.9836009911999</v>
      </c>
    </row>
    <row r="15" spans="1:36" ht="51" customHeight="1">
      <c r="A15" s="40" t="s">
        <v>90</v>
      </c>
      <c r="B15" s="124" t="str">
        <f>'Формат ФСТ'!B14</f>
        <v>Реконструкция электроснабжения РП-1517 в пос. Тарасовка Пушкинского р-на</v>
      </c>
      <c r="C15" s="1" t="s">
        <v>72</v>
      </c>
      <c r="D15" s="20">
        <f>'Формат ФСТ'!G14</f>
        <v>0</v>
      </c>
      <c r="E15" s="20">
        <f>'Формат ФСТ'!H14</f>
        <v>19.9</v>
      </c>
      <c r="F15" s="180">
        <f>'Формат ФСТ'!I14</f>
        <v>4</v>
      </c>
      <c r="G15" s="177" t="s">
        <v>73</v>
      </c>
      <c r="H15" s="44" t="str">
        <f>'Формат ФСТ'!E14</f>
        <v>2018</v>
      </c>
      <c r="I15" s="44" t="str">
        <f>'Формат ФСТ'!F14</f>
        <v>2018</v>
      </c>
      <c r="J15" s="20">
        <f>'Формат ФСТ'!K14/1000*1.18</f>
        <v>46.459502799999996</v>
      </c>
      <c r="K15" s="20">
        <f aca="true" t="shared" si="5" ref="K15:K28">J15</f>
        <v>46.459502799999996</v>
      </c>
      <c r="L15" s="19">
        <v>0</v>
      </c>
      <c r="M15" s="20">
        <f>'Формат ФСТ'!L14</f>
        <v>0</v>
      </c>
      <c r="N15" s="20">
        <f>'Формат ФСТ'!M14</f>
        <v>19.9</v>
      </c>
      <c r="O15" s="180">
        <f>'Формат ФСТ'!N14</f>
        <v>4</v>
      </c>
      <c r="P15" s="20">
        <f>'Формат ФСТ'!S14</f>
        <v>0</v>
      </c>
      <c r="Q15" s="20">
        <f>'Формат ФСТ'!T14</f>
        <v>0</v>
      </c>
      <c r="R15" s="180">
        <f>'Формат ФСТ'!U14</f>
        <v>0</v>
      </c>
      <c r="S15" s="20">
        <f>'Формат ФСТ'!Z14</f>
        <v>0</v>
      </c>
      <c r="T15" s="20">
        <f>'Формат ФСТ'!AA14</f>
        <v>0</v>
      </c>
      <c r="U15" s="180">
        <f>'Формат ФСТ'!AB14</f>
        <v>0</v>
      </c>
      <c r="V15" s="20">
        <f>'Формат ФСТ'!AG14</f>
        <v>0</v>
      </c>
      <c r="W15" s="20">
        <f>'Формат ФСТ'!AH14</f>
        <v>0</v>
      </c>
      <c r="X15" s="180">
        <f>'Формат ФСТ'!AI14</f>
        <v>0</v>
      </c>
      <c r="Y15" s="20">
        <f>'Формат ФСТ'!AN14</f>
        <v>0</v>
      </c>
      <c r="Z15" s="20">
        <f>'Формат ФСТ'!AO14</f>
        <v>0</v>
      </c>
      <c r="AA15" s="180">
        <f>'Формат ФСТ'!AP14</f>
        <v>0</v>
      </c>
      <c r="AB15" s="41">
        <f aca="true" t="shared" si="6" ref="AB15:AB27">M15+P15+S15+V15+Y15</f>
        <v>0</v>
      </c>
      <c r="AC15" s="41">
        <f aca="true" t="shared" si="7" ref="AC15:AD27">N15+Q15+T15+W15+Z15</f>
        <v>19.9</v>
      </c>
      <c r="AD15" s="179">
        <f t="shared" si="7"/>
        <v>4</v>
      </c>
      <c r="AE15" s="20">
        <f>'Формат ФСТ'!O14/1000*1.18</f>
        <v>46.459502799999996</v>
      </c>
      <c r="AF15" s="20">
        <f>'Формат ФСТ'!V14/1000*1.18</f>
        <v>0</v>
      </c>
      <c r="AG15" s="20">
        <f>'Формат ФСТ'!AC14/1000*1.18</f>
        <v>0</v>
      </c>
      <c r="AH15" s="20">
        <f>'Формат ФСТ'!AJ14/1000*1.18</f>
        <v>0</v>
      </c>
      <c r="AI15" s="20">
        <f>'Формат ФСТ'!AQ14/1000*1.18</f>
        <v>0</v>
      </c>
      <c r="AJ15" s="195">
        <f aca="true" t="shared" si="8" ref="AJ15:AJ28">AE15+AF15+AG15+AH15+AI15</f>
        <v>46.459502799999996</v>
      </c>
    </row>
    <row r="16" spans="1:36" ht="36" customHeight="1">
      <c r="A16" s="40" t="s">
        <v>76</v>
      </c>
      <c r="B16" s="124" t="str">
        <f>'Формат ФСТ'!B15</f>
        <v>Реконструкция электроснабжения ТП-31 в западной части г. Королев</v>
      </c>
      <c r="C16" s="1" t="s">
        <v>72</v>
      </c>
      <c r="D16" s="20">
        <f>'Формат ФСТ'!G15</f>
        <v>2</v>
      </c>
      <c r="E16" s="20">
        <f>'Формат ФСТ'!H15</f>
        <v>2.06</v>
      </c>
      <c r="F16" s="180">
        <f>'Формат ФСТ'!I15</f>
        <v>12</v>
      </c>
      <c r="G16" s="177" t="s">
        <v>73</v>
      </c>
      <c r="H16" s="44" t="str">
        <f>'Формат ФСТ'!E15</f>
        <v>2018</v>
      </c>
      <c r="I16" s="44" t="str">
        <f>'Формат ФСТ'!F15</f>
        <v>2019</v>
      </c>
      <c r="J16" s="20">
        <f>'Формат ФСТ'!K15/1000*1.18</f>
        <v>24.854657420000002</v>
      </c>
      <c r="K16" s="20">
        <f t="shared" si="5"/>
        <v>24.854657420000002</v>
      </c>
      <c r="L16" s="19">
        <v>0</v>
      </c>
      <c r="M16" s="20">
        <f>'Формат ФСТ'!L15</f>
        <v>0</v>
      </c>
      <c r="N16" s="20">
        <f>'Формат ФСТ'!M15</f>
        <v>0</v>
      </c>
      <c r="O16" s="180">
        <f>'Формат ФСТ'!N15</f>
        <v>0</v>
      </c>
      <c r="P16" s="20">
        <f>'Формат ФСТ'!S15</f>
        <v>2</v>
      </c>
      <c r="Q16" s="20">
        <f>'Формат ФСТ'!T15</f>
        <v>2.06</v>
      </c>
      <c r="R16" s="180">
        <f>'Формат ФСТ'!U15</f>
        <v>12</v>
      </c>
      <c r="S16" s="20">
        <f>'Формат ФСТ'!Z15</f>
        <v>0</v>
      </c>
      <c r="T16" s="20">
        <f>'Формат ФСТ'!AA15</f>
        <v>0</v>
      </c>
      <c r="U16" s="180">
        <f>'Формат ФСТ'!AB15</f>
        <v>0</v>
      </c>
      <c r="V16" s="20">
        <f>'Формат ФСТ'!AG15</f>
        <v>0</v>
      </c>
      <c r="W16" s="20">
        <f>'Формат ФСТ'!AH15</f>
        <v>0</v>
      </c>
      <c r="X16" s="180">
        <f>'Формат ФСТ'!AI15</f>
        <v>0</v>
      </c>
      <c r="Y16" s="20">
        <f>'Формат ФСТ'!AN15</f>
        <v>0</v>
      </c>
      <c r="Z16" s="20">
        <f>'Формат ФСТ'!AO15</f>
        <v>0</v>
      </c>
      <c r="AA16" s="180">
        <f>'Формат ФСТ'!AP15</f>
        <v>0</v>
      </c>
      <c r="AB16" s="41">
        <f t="shared" si="6"/>
        <v>2</v>
      </c>
      <c r="AC16" s="41">
        <f t="shared" si="7"/>
        <v>2.06</v>
      </c>
      <c r="AD16" s="179">
        <f t="shared" si="7"/>
        <v>12</v>
      </c>
      <c r="AE16" s="20">
        <f>'Формат ФСТ'!O15/1000*1.18</f>
        <v>5.937217199999999</v>
      </c>
      <c r="AF16" s="20">
        <f>'Формат ФСТ'!V15/1000*1.18</f>
        <v>18.917440219999996</v>
      </c>
      <c r="AG16" s="20">
        <f>'Формат ФСТ'!AC15/1000*1.18</f>
        <v>0</v>
      </c>
      <c r="AH16" s="20">
        <f>'Формат ФСТ'!AJ15/1000*1.18</f>
        <v>0</v>
      </c>
      <c r="AI16" s="20">
        <f>'Формат ФСТ'!AQ15/1000*1.18</f>
        <v>0</v>
      </c>
      <c r="AJ16" s="195">
        <f t="shared" si="8"/>
        <v>24.854657419999995</v>
      </c>
    </row>
    <row r="17" spans="1:36" ht="87.75" customHeight="1">
      <c r="A17" s="40" t="s">
        <v>75</v>
      </c>
      <c r="B17" s="124" t="str">
        <f>'Формат ФСТ'!B16</f>
        <v>Монтаж силовой кабельной линии КЛ- 6 кВ от РУ-6 кВ РТП-1519  до вновь устанавливаемых БКТП, взамен выбывающих основных фондов в мкр. Первомайский</v>
      </c>
      <c r="C17" s="1" t="s">
        <v>72</v>
      </c>
      <c r="D17" s="20">
        <f>'Формат ФСТ'!G16</f>
        <v>0</v>
      </c>
      <c r="E17" s="20">
        <f>'Формат ФСТ'!H16</f>
        <v>5.16</v>
      </c>
      <c r="F17" s="180">
        <f>'Формат ФСТ'!I16</f>
        <v>0</v>
      </c>
      <c r="G17" s="177" t="s">
        <v>73</v>
      </c>
      <c r="H17" s="44" t="str">
        <f>'Формат ФСТ'!E16</f>
        <v>2019</v>
      </c>
      <c r="I17" s="44" t="str">
        <f>'Формат ФСТ'!F16</f>
        <v>2019</v>
      </c>
      <c r="J17" s="20">
        <f>'Формат ФСТ'!K16/1000*1.18</f>
        <v>27.976177570799997</v>
      </c>
      <c r="K17" s="20">
        <f t="shared" si="5"/>
        <v>27.976177570799997</v>
      </c>
      <c r="L17" s="19">
        <v>0</v>
      </c>
      <c r="M17" s="20">
        <f>'Формат ФСТ'!L16</f>
        <v>0</v>
      </c>
      <c r="N17" s="20">
        <f>'Формат ФСТ'!M16</f>
        <v>0</v>
      </c>
      <c r="O17" s="180">
        <f>'Формат ФСТ'!N16</f>
        <v>0</v>
      </c>
      <c r="P17" s="20">
        <f>'Формат ФСТ'!S16</f>
        <v>0</v>
      </c>
      <c r="Q17" s="20">
        <f>'Формат ФСТ'!T16</f>
        <v>5.16</v>
      </c>
      <c r="R17" s="180">
        <f>'Формат ФСТ'!U16</f>
        <v>0</v>
      </c>
      <c r="S17" s="20">
        <f>'Формат ФСТ'!Z16</f>
        <v>0</v>
      </c>
      <c r="T17" s="20">
        <f>'Формат ФСТ'!AA16</f>
        <v>0</v>
      </c>
      <c r="U17" s="180">
        <f>'Формат ФСТ'!AB16</f>
        <v>0</v>
      </c>
      <c r="V17" s="20">
        <f>'Формат ФСТ'!AG16</f>
        <v>0</v>
      </c>
      <c r="W17" s="20">
        <f>'Формат ФСТ'!AH16</f>
        <v>0</v>
      </c>
      <c r="X17" s="180">
        <f>'Формат ФСТ'!AI16</f>
        <v>0</v>
      </c>
      <c r="Y17" s="20">
        <f>'Формат ФСТ'!AN16</f>
        <v>0</v>
      </c>
      <c r="Z17" s="20">
        <f>'Формат ФСТ'!AO16</f>
        <v>0</v>
      </c>
      <c r="AA17" s="180">
        <f>'Формат ФСТ'!AP16</f>
        <v>0</v>
      </c>
      <c r="AB17" s="41">
        <f t="shared" si="6"/>
        <v>0</v>
      </c>
      <c r="AC17" s="41">
        <f t="shared" si="7"/>
        <v>5.16</v>
      </c>
      <c r="AD17" s="179">
        <f t="shared" si="7"/>
        <v>0</v>
      </c>
      <c r="AE17" s="20">
        <f>'Формат ФСТ'!O16/1000*1.18</f>
        <v>0</v>
      </c>
      <c r="AF17" s="20">
        <f>'Формат ФСТ'!V16/1000*1.18</f>
        <v>27.976177570799997</v>
      </c>
      <c r="AG17" s="20">
        <f>'Формат ФСТ'!AC16/1000*1.18</f>
        <v>0</v>
      </c>
      <c r="AH17" s="20">
        <f>'Формат ФСТ'!AJ16/1000*1.18</f>
        <v>0</v>
      </c>
      <c r="AI17" s="20">
        <f>'Формат ФСТ'!AQ16/1000*1.18</f>
        <v>0</v>
      </c>
      <c r="AJ17" s="195">
        <f t="shared" si="8"/>
        <v>27.976177570799997</v>
      </c>
    </row>
    <row r="18" spans="1:36" s="29" customFormat="1" ht="82.5" customHeight="1">
      <c r="A18" s="40" t="s">
        <v>95</v>
      </c>
      <c r="B18" s="124" t="str">
        <f>'Формат ФСТ'!B17</f>
        <v>Монтаж высоковольтных воздушных линий  ВЛК-6 кВ  от РУ-6 кВ БКТП до РУ-6 кВ  монтируемых  СТП, взамен выбывающих основных фондов в мкр. Первомайский</v>
      </c>
      <c r="C18" s="1" t="s">
        <v>72</v>
      </c>
      <c r="D18" s="20">
        <f>'Формат ФСТ'!G17</f>
        <v>0</v>
      </c>
      <c r="E18" s="20">
        <f>'Формат ФСТ'!H17</f>
        <v>5.1</v>
      </c>
      <c r="F18" s="180">
        <f>'Формат ФСТ'!I17</f>
        <v>0</v>
      </c>
      <c r="G18" s="177" t="s">
        <v>73</v>
      </c>
      <c r="H18" s="44" t="str">
        <f>'Формат ФСТ'!E17</f>
        <v>2019</v>
      </c>
      <c r="I18" s="44" t="str">
        <f>'Формат ФСТ'!F17</f>
        <v>2020</v>
      </c>
      <c r="J18" s="20">
        <f>'Формат ФСТ'!K17/1000*1.18</f>
        <v>19.68789172</v>
      </c>
      <c r="K18" s="20">
        <f t="shared" si="5"/>
        <v>19.68789172</v>
      </c>
      <c r="L18" s="19">
        <v>0</v>
      </c>
      <c r="M18" s="20">
        <f>'Формат ФСТ'!L17</f>
        <v>0</v>
      </c>
      <c r="N18" s="20">
        <f>'Формат ФСТ'!M17</f>
        <v>0</v>
      </c>
      <c r="O18" s="180">
        <f>'Формат ФСТ'!N17</f>
        <v>0</v>
      </c>
      <c r="P18" s="20">
        <f>'Формат ФСТ'!S17</f>
        <v>0</v>
      </c>
      <c r="Q18" s="20">
        <f>'Формат ФСТ'!T17</f>
        <v>0</v>
      </c>
      <c r="R18" s="180">
        <f>'Формат ФСТ'!U17</f>
        <v>0</v>
      </c>
      <c r="S18" s="20">
        <f>'Формат ФСТ'!Z17</f>
        <v>0</v>
      </c>
      <c r="T18" s="20">
        <f>'Формат ФСТ'!AA17</f>
        <v>5.1</v>
      </c>
      <c r="U18" s="180">
        <f>'Формат ФСТ'!AB17</f>
        <v>0</v>
      </c>
      <c r="V18" s="20">
        <f>'Формат ФСТ'!AG17</f>
        <v>0</v>
      </c>
      <c r="W18" s="20">
        <f>'Формат ФСТ'!AH17</f>
        <v>0</v>
      </c>
      <c r="X18" s="180">
        <f>'Формат ФСТ'!AI17</f>
        <v>0</v>
      </c>
      <c r="Y18" s="20">
        <f>'Формат ФСТ'!AN17</f>
        <v>0</v>
      </c>
      <c r="Z18" s="20">
        <f>'Формат ФСТ'!AO17</f>
        <v>0</v>
      </c>
      <c r="AA18" s="180">
        <f>'Формат ФСТ'!AP17</f>
        <v>0</v>
      </c>
      <c r="AB18" s="41">
        <f t="shared" si="6"/>
        <v>0</v>
      </c>
      <c r="AC18" s="41">
        <f t="shared" si="7"/>
        <v>5.1</v>
      </c>
      <c r="AD18" s="179">
        <f t="shared" si="7"/>
        <v>0</v>
      </c>
      <c r="AE18" s="20">
        <f>'Формат ФСТ'!O17/1000*1.18</f>
        <v>0</v>
      </c>
      <c r="AF18" s="20">
        <f>'Формат ФСТ'!V17/1000*1.18</f>
        <v>5.503106999999999</v>
      </c>
      <c r="AG18" s="20">
        <f>'Формат ФСТ'!AC17/1000*1.18</f>
        <v>14.184784720000001</v>
      </c>
      <c r="AH18" s="20">
        <f>'Формат ФСТ'!AJ17/1000*1.18</f>
        <v>0</v>
      </c>
      <c r="AI18" s="20">
        <f>'Формат ФСТ'!AQ17/1000*1.18</f>
        <v>0</v>
      </c>
      <c r="AJ18" s="195">
        <f t="shared" si="8"/>
        <v>19.68789172</v>
      </c>
    </row>
    <row r="19" spans="1:36" s="29" customFormat="1" ht="85.5" customHeight="1">
      <c r="A19" s="40" t="s">
        <v>96</v>
      </c>
      <c r="B19" s="124" t="str">
        <f>'Формат ФСТ'!B18</f>
        <v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v>
      </c>
      <c r="C19" s="1" t="s">
        <v>72</v>
      </c>
      <c r="D19" s="20">
        <f>'Формат ФСТ'!G18</f>
        <v>0</v>
      </c>
      <c r="E19" s="20">
        <f>'Формат ФСТ'!H18</f>
        <v>2.7</v>
      </c>
      <c r="F19" s="180">
        <f>'Формат ФСТ'!I18</f>
        <v>0</v>
      </c>
      <c r="G19" s="177" t="s">
        <v>73</v>
      </c>
      <c r="H19" s="44" t="str">
        <f>'Формат ФСТ'!E18</f>
        <v>2020</v>
      </c>
      <c r="I19" s="44" t="str">
        <f>'Формат ФСТ'!F18</f>
        <v>2020</v>
      </c>
      <c r="J19" s="20">
        <f>'Формат ФСТ'!K18/1000*1.18</f>
        <v>3.6837747399999996</v>
      </c>
      <c r="K19" s="20">
        <f t="shared" si="5"/>
        <v>3.6837747399999996</v>
      </c>
      <c r="L19" s="19">
        <v>0</v>
      </c>
      <c r="M19" s="20">
        <f>'Формат ФСТ'!L18</f>
        <v>0</v>
      </c>
      <c r="N19" s="20">
        <f>'Формат ФСТ'!M18</f>
        <v>0</v>
      </c>
      <c r="O19" s="180">
        <f>'Формат ФСТ'!N18</f>
        <v>0</v>
      </c>
      <c r="P19" s="20">
        <f>'Формат ФСТ'!S18</f>
        <v>0</v>
      </c>
      <c r="Q19" s="20">
        <f>'Формат ФСТ'!T18</f>
        <v>0</v>
      </c>
      <c r="R19" s="180">
        <f>'Формат ФСТ'!U18</f>
        <v>0</v>
      </c>
      <c r="S19" s="20">
        <f>'Формат ФСТ'!Z18</f>
        <v>0</v>
      </c>
      <c r="T19" s="20">
        <f>'Формат ФСТ'!AA18</f>
        <v>2.7</v>
      </c>
      <c r="U19" s="180">
        <f>'Формат ФСТ'!AB18</f>
        <v>0</v>
      </c>
      <c r="V19" s="20">
        <f>'Формат ФСТ'!AG18</f>
        <v>0</v>
      </c>
      <c r="W19" s="20">
        <f>'Формат ФСТ'!AH18</f>
        <v>0</v>
      </c>
      <c r="X19" s="180">
        <f>'Формат ФСТ'!AI18</f>
        <v>0</v>
      </c>
      <c r="Y19" s="20">
        <f>'Формат ФСТ'!AN18</f>
        <v>0</v>
      </c>
      <c r="Z19" s="20">
        <f>'Формат ФСТ'!AO18</f>
        <v>0</v>
      </c>
      <c r="AA19" s="180">
        <f>'Формат ФСТ'!AP18</f>
        <v>0</v>
      </c>
      <c r="AB19" s="41">
        <f t="shared" si="6"/>
        <v>0</v>
      </c>
      <c r="AC19" s="41">
        <f t="shared" si="7"/>
        <v>2.7</v>
      </c>
      <c r="AD19" s="179">
        <f t="shared" si="7"/>
        <v>0</v>
      </c>
      <c r="AE19" s="20">
        <f>'Формат ФСТ'!O18/1000*1.18</f>
        <v>0</v>
      </c>
      <c r="AF19" s="20">
        <f>'Формат ФСТ'!V18/1000*1.18</f>
        <v>0</v>
      </c>
      <c r="AG19" s="20">
        <f>'Формат ФСТ'!AC18/1000*1.18</f>
        <v>3.6837747399999996</v>
      </c>
      <c r="AH19" s="20">
        <f>'Формат ФСТ'!AJ18/1000*1.18</f>
        <v>0</v>
      </c>
      <c r="AI19" s="20">
        <f>'Формат ФСТ'!AQ18/1000*1.18</f>
        <v>0</v>
      </c>
      <c r="AJ19" s="195">
        <f t="shared" si="8"/>
        <v>3.6837747399999996</v>
      </c>
    </row>
    <row r="20" spans="1:36" s="29" customFormat="1" ht="52.5" customHeight="1">
      <c r="A20" s="40" t="s">
        <v>97</v>
      </c>
      <c r="B20" s="124" t="str">
        <f>'Формат ФСТ'!B19</f>
        <v>Реконструкция кабельной линии 10 кВ РП-1536 ТП-315, по адресу: г. Королев, ул. Калининградская</v>
      </c>
      <c r="C20" s="1" t="s">
        <v>72</v>
      </c>
      <c r="D20" s="20">
        <f>'Формат ФСТ'!G19</f>
        <v>0</v>
      </c>
      <c r="E20" s="20">
        <f>'Формат ФСТ'!H19</f>
        <v>0.194</v>
      </c>
      <c r="F20" s="180">
        <f>'Формат ФСТ'!I19</f>
        <v>0</v>
      </c>
      <c r="G20" s="177" t="s">
        <v>73</v>
      </c>
      <c r="H20" s="44" t="str">
        <f>'Формат ФСТ'!E19</f>
        <v>2020</v>
      </c>
      <c r="I20" s="44" t="str">
        <f>'Формат ФСТ'!F19</f>
        <v>2020</v>
      </c>
      <c r="J20" s="20">
        <f>'Формат ФСТ'!K19/1000*1.18</f>
        <v>1.1251418</v>
      </c>
      <c r="K20" s="20">
        <f t="shared" si="5"/>
        <v>1.1251418</v>
      </c>
      <c r="L20" s="19">
        <v>0</v>
      </c>
      <c r="M20" s="20">
        <f>'Формат ФСТ'!L19</f>
        <v>0</v>
      </c>
      <c r="N20" s="20">
        <f>'Формат ФСТ'!M19</f>
        <v>0</v>
      </c>
      <c r="O20" s="180">
        <f>'Формат ФСТ'!N19</f>
        <v>0</v>
      </c>
      <c r="P20" s="20">
        <f>'Формат ФСТ'!S19</f>
        <v>0</v>
      </c>
      <c r="Q20" s="20">
        <f>'Формат ФСТ'!T19</f>
        <v>0</v>
      </c>
      <c r="R20" s="180">
        <f>'Формат ФСТ'!U19</f>
        <v>0</v>
      </c>
      <c r="S20" s="20">
        <f>'Формат ФСТ'!Z19</f>
        <v>0</v>
      </c>
      <c r="T20" s="20">
        <f>'Формат ФСТ'!AA19</f>
        <v>0.194</v>
      </c>
      <c r="U20" s="180">
        <f>'Формат ФСТ'!AB19</f>
        <v>0</v>
      </c>
      <c r="V20" s="20">
        <f>'Формат ФСТ'!AG19</f>
        <v>0</v>
      </c>
      <c r="W20" s="20">
        <f>'Формат ФСТ'!AH19</f>
        <v>0</v>
      </c>
      <c r="X20" s="180">
        <f>'Формат ФСТ'!AI19</f>
        <v>0</v>
      </c>
      <c r="Y20" s="20">
        <f>'Формат ФСТ'!AN19</f>
        <v>0</v>
      </c>
      <c r="Z20" s="20">
        <f>'Формат ФСТ'!AO19</f>
        <v>0</v>
      </c>
      <c r="AA20" s="180">
        <f>'Формат ФСТ'!AP19</f>
        <v>0</v>
      </c>
      <c r="AB20" s="41">
        <f t="shared" si="6"/>
        <v>0</v>
      </c>
      <c r="AC20" s="41">
        <f t="shared" si="7"/>
        <v>0.194</v>
      </c>
      <c r="AD20" s="179">
        <f t="shared" si="7"/>
        <v>0</v>
      </c>
      <c r="AE20" s="20">
        <f>'Формат ФСТ'!O19/1000*1.18</f>
        <v>0</v>
      </c>
      <c r="AF20" s="20">
        <f>'Формат ФСТ'!V19/1000*1.18</f>
        <v>0</v>
      </c>
      <c r="AG20" s="20">
        <f>'Формат ФСТ'!AC19/1000*1.18</f>
        <v>1.1251418</v>
      </c>
      <c r="AH20" s="20">
        <f>'Формат ФСТ'!AJ19/1000*1.18</f>
        <v>0</v>
      </c>
      <c r="AI20" s="20">
        <f>'Формат ФСТ'!AQ19/1000*1.18</f>
        <v>0</v>
      </c>
      <c r="AJ20" s="195">
        <f t="shared" si="8"/>
        <v>1.1251418</v>
      </c>
    </row>
    <row r="21" spans="1:36" s="29" customFormat="1" ht="55.5" customHeight="1">
      <c r="A21" s="40" t="s">
        <v>98</v>
      </c>
      <c r="B21" s="124" t="str">
        <f>'Формат ФСТ'!B20</f>
        <v>Реконструкция кабельной линии 10 кВ ТП-315 ТП-419, по адресу: г. Королев, ул. Калининградская</v>
      </c>
      <c r="C21" s="1" t="s">
        <v>72</v>
      </c>
      <c r="D21" s="20">
        <f>'Формат ФСТ'!G20</f>
        <v>0</v>
      </c>
      <c r="E21" s="20">
        <f>'Формат ФСТ'!H20</f>
        <v>0.63</v>
      </c>
      <c r="F21" s="180">
        <f>'Формат ФСТ'!I20</f>
        <v>0</v>
      </c>
      <c r="G21" s="177" t="s">
        <v>73</v>
      </c>
      <c r="H21" s="44" t="str">
        <f>'Формат ФСТ'!E20</f>
        <v>2020</v>
      </c>
      <c r="I21" s="44" t="str">
        <f>'Формат ФСТ'!F20</f>
        <v>2020</v>
      </c>
      <c r="J21" s="20">
        <f>'Формат ФСТ'!K20/1000*1.18</f>
        <v>3.3212515999999996</v>
      </c>
      <c r="K21" s="20">
        <f t="shared" si="5"/>
        <v>3.3212515999999996</v>
      </c>
      <c r="L21" s="19">
        <v>0</v>
      </c>
      <c r="M21" s="20">
        <f>'Формат ФСТ'!L20</f>
        <v>0</v>
      </c>
      <c r="N21" s="20">
        <f>'Формат ФСТ'!M20</f>
        <v>0</v>
      </c>
      <c r="O21" s="180">
        <f>'Формат ФСТ'!N20</f>
        <v>0</v>
      </c>
      <c r="P21" s="20">
        <f>'Формат ФСТ'!S20</f>
        <v>0</v>
      </c>
      <c r="Q21" s="20">
        <f>'Формат ФСТ'!T20</f>
        <v>0</v>
      </c>
      <c r="R21" s="180">
        <f>'Формат ФСТ'!U20</f>
        <v>0</v>
      </c>
      <c r="S21" s="20">
        <f>'Формат ФСТ'!Z20</f>
        <v>0</v>
      </c>
      <c r="T21" s="20">
        <f>'Формат ФСТ'!AA20</f>
        <v>0.63</v>
      </c>
      <c r="U21" s="180">
        <f>'Формат ФСТ'!AB20</f>
        <v>0</v>
      </c>
      <c r="V21" s="20">
        <f>'Формат ФСТ'!AG20</f>
        <v>0</v>
      </c>
      <c r="W21" s="20">
        <f>'Формат ФСТ'!AH20</f>
        <v>0</v>
      </c>
      <c r="X21" s="180">
        <f>'Формат ФСТ'!AI20</f>
        <v>0</v>
      </c>
      <c r="Y21" s="20">
        <f>'Формат ФСТ'!AN20</f>
        <v>0</v>
      </c>
      <c r="Z21" s="20">
        <f>'Формат ФСТ'!AO20</f>
        <v>0</v>
      </c>
      <c r="AA21" s="180">
        <f>'Формат ФСТ'!AP20</f>
        <v>0</v>
      </c>
      <c r="AB21" s="41">
        <f t="shared" si="6"/>
        <v>0</v>
      </c>
      <c r="AC21" s="41">
        <f t="shared" si="7"/>
        <v>0.63</v>
      </c>
      <c r="AD21" s="179">
        <f t="shared" si="7"/>
        <v>0</v>
      </c>
      <c r="AE21" s="20">
        <f>'Формат ФСТ'!O20/1000*1.18</f>
        <v>0</v>
      </c>
      <c r="AF21" s="20">
        <f>'Формат ФСТ'!V20/1000*1.18</f>
        <v>0</v>
      </c>
      <c r="AG21" s="20">
        <f>'Формат ФСТ'!AC20/1000*1.18</f>
        <v>3.3212515999999996</v>
      </c>
      <c r="AH21" s="20">
        <f>'Формат ФСТ'!AJ20/1000*1.18</f>
        <v>0</v>
      </c>
      <c r="AI21" s="20">
        <f>'Формат ФСТ'!AQ20/1000*1.18</f>
        <v>0</v>
      </c>
      <c r="AJ21" s="195">
        <f t="shared" si="8"/>
        <v>3.3212515999999996</v>
      </c>
    </row>
    <row r="22" spans="1:36" s="29" customFormat="1" ht="39.75" customHeight="1">
      <c r="A22" s="40" t="s">
        <v>150</v>
      </c>
      <c r="B22" s="124" t="str">
        <f>'Формат ФСТ'!B21</f>
        <v>Реконструкция КРУН-2, по адресу: мкр. Первомайский, ул. Советская</v>
      </c>
      <c r="C22" s="1" t="s">
        <v>72</v>
      </c>
      <c r="D22" s="20">
        <f>'Формат ФСТ'!G21</f>
        <v>0</v>
      </c>
      <c r="E22" s="20">
        <f>'Формат ФСТ'!H21</f>
        <v>1.265</v>
      </c>
      <c r="F22" s="180">
        <f>'Формат ФСТ'!I21</f>
        <v>1</v>
      </c>
      <c r="G22" s="177" t="s">
        <v>73</v>
      </c>
      <c r="H22" s="44" t="str">
        <f>'Формат ФСТ'!E21</f>
        <v>2020</v>
      </c>
      <c r="I22" s="222" t="str">
        <f>'Формат ФСТ'!F21</f>
        <v>2020</v>
      </c>
      <c r="J22" s="20">
        <f>'Формат ФСТ'!K21/1000*1.18</f>
        <v>11.315846</v>
      </c>
      <c r="K22" s="20">
        <f t="shared" si="5"/>
        <v>11.315846</v>
      </c>
      <c r="L22" s="19">
        <v>0</v>
      </c>
      <c r="M22" s="20">
        <f>'Формат ФСТ'!L21</f>
        <v>0</v>
      </c>
      <c r="N22" s="20">
        <f>'Формат ФСТ'!M21</f>
        <v>0</v>
      </c>
      <c r="O22" s="180">
        <f>'Формат ФСТ'!N21</f>
        <v>0</v>
      </c>
      <c r="P22" s="20">
        <f>'Формат ФСТ'!S21</f>
        <v>0</v>
      </c>
      <c r="Q22" s="20">
        <f>'Формат ФСТ'!T21</f>
        <v>0</v>
      </c>
      <c r="R22" s="180">
        <f>'Формат ФСТ'!U21</f>
        <v>0</v>
      </c>
      <c r="S22" s="20">
        <f>'Формат ФСТ'!Z21</f>
        <v>0</v>
      </c>
      <c r="T22" s="20">
        <f>'Формат ФСТ'!AA21</f>
        <v>1.265</v>
      </c>
      <c r="U22" s="180">
        <f>'Формат ФСТ'!AB21</f>
        <v>1</v>
      </c>
      <c r="V22" s="20">
        <f>'Формат ФСТ'!AG21</f>
        <v>0</v>
      </c>
      <c r="W22" s="20">
        <f>'Формат ФСТ'!AH21</f>
        <v>0</v>
      </c>
      <c r="X22" s="180">
        <f>'Формат ФСТ'!AI21</f>
        <v>0</v>
      </c>
      <c r="Y22" s="20">
        <f>'Формат ФСТ'!AN21</f>
        <v>0</v>
      </c>
      <c r="Z22" s="20">
        <f>'Формат ФСТ'!AO21</f>
        <v>0</v>
      </c>
      <c r="AA22" s="180">
        <f>'Формат ФСТ'!AP21</f>
        <v>0</v>
      </c>
      <c r="AB22" s="41">
        <f t="shared" si="6"/>
        <v>0</v>
      </c>
      <c r="AC22" s="41">
        <f t="shared" si="7"/>
        <v>1.265</v>
      </c>
      <c r="AD22" s="179">
        <f t="shared" si="7"/>
        <v>1</v>
      </c>
      <c r="AE22" s="20">
        <f>'Формат ФСТ'!O21/1000*1.18</f>
        <v>0</v>
      </c>
      <c r="AF22" s="20">
        <f>'Формат ФСТ'!V21/1000*1.18</f>
        <v>0</v>
      </c>
      <c r="AG22" s="20">
        <f>'Формат ФСТ'!AC21/1000*1.18</f>
        <v>11.315846</v>
      </c>
      <c r="AH22" s="20">
        <f>'Формат ФСТ'!AJ21/1000*1.18</f>
        <v>0</v>
      </c>
      <c r="AI22" s="20">
        <f>'Формат ФСТ'!AQ21/1000*1.18</f>
        <v>0</v>
      </c>
      <c r="AJ22" s="195">
        <f t="shared" si="8"/>
        <v>11.315846</v>
      </c>
    </row>
    <row r="23" spans="1:36" s="29" customFormat="1" ht="66.75" customHeight="1">
      <c r="A23" s="40" t="s">
        <v>99</v>
      </c>
      <c r="B23" s="124" t="str">
        <f>'Формат ФСТ'!B22</f>
        <v>Строительство линии 237 ТП-303 КТП-305 взамен выбывающих основных фондов, по адресу: пос. Образцово</v>
      </c>
      <c r="C23" s="1" t="s">
        <v>72</v>
      </c>
      <c r="D23" s="20">
        <f>'Формат ФСТ'!G22</f>
        <v>0</v>
      </c>
      <c r="E23" s="20">
        <f>'Формат ФСТ'!H22</f>
        <v>0.194</v>
      </c>
      <c r="F23" s="180">
        <f>'Формат ФСТ'!I22</f>
        <v>0</v>
      </c>
      <c r="G23" s="177" t="s">
        <v>73</v>
      </c>
      <c r="H23" s="222" t="str">
        <f>'Формат ФСТ'!E22</f>
        <v>2020</v>
      </c>
      <c r="I23" s="44" t="str">
        <f>'Формат ФСТ'!F22</f>
        <v>2020</v>
      </c>
      <c r="J23" s="20">
        <f>'Формат ФСТ'!K22/1000*1.18</f>
        <v>0.7797439999999999</v>
      </c>
      <c r="K23" s="20">
        <f t="shared" si="5"/>
        <v>0.7797439999999999</v>
      </c>
      <c r="L23" s="19">
        <v>0</v>
      </c>
      <c r="M23" s="20">
        <f>'Формат ФСТ'!L22</f>
        <v>0</v>
      </c>
      <c r="N23" s="20">
        <f>'Формат ФСТ'!M22</f>
        <v>0</v>
      </c>
      <c r="O23" s="180">
        <f>'Формат ФСТ'!N22</f>
        <v>0</v>
      </c>
      <c r="P23" s="20">
        <f>'Формат ФСТ'!S22</f>
        <v>0</v>
      </c>
      <c r="Q23" s="20">
        <f>'Формат ФСТ'!T22</f>
        <v>0</v>
      </c>
      <c r="R23" s="180">
        <f>'Формат ФСТ'!U22</f>
        <v>0</v>
      </c>
      <c r="S23" s="20">
        <f>'Формат ФСТ'!Z22</f>
        <v>0</v>
      </c>
      <c r="T23" s="20">
        <f>'Формат ФСТ'!AA22</f>
        <v>0.194</v>
      </c>
      <c r="U23" s="180">
        <f>'Формат ФСТ'!AB22</f>
        <v>0</v>
      </c>
      <c r="V23" s="20">
        <f>'Формат ФСТ'!AG22</f>
        <v>0</v>
      </c>
      <c r="W23" s="20">
        <f>'Формат ФСТ'!AH22</f>
        <v>0</v>
      </c>
      <c r="X23" s="180">
        <f>'Формат ФСТ'!AI22</f>
        <v>0</v>
      </c>
      <c r="Y23" s="20">
        <f>'Формат ФСТ'!AN22</f>
        <v>0</v>
      </c>
      <c r="Z23" s="20">
        <f>'Формат ФСТ'!AO22</f>
        <v>0</v>
      </c>
      <c r="AA23" s="180">
        <f>'Формат ФСТ'!AP22</f>
        <v>0</v>
      </c>
      <c r="AB23" s="41">
        <f t="shared" si="6"/>
        <v>0</v>
      </c>
      <c r="AC23" s="41">
        <f t="shared" si="7"/>
        <v>0.194</v>
      </c>
      <c r="AD23" s="179">
        <f t="shared" si="7"/>
        <v>0</v>
      </c>
      <c r="AE23" s="20">
        <f>'Формат ФСТ'!O22/1000*1.18</f>
        <v>0</v>
      </c>
      <c r="AF23" s="20">
        <f>'Формат ФСТ'!V22/1000*1.18</f>
        <v>0</v>
      </c>
      <c r="AG23" s="20">
        <f>'Формат ФСТ'!AC22/1000*1.18</f>
        <v>0.7797439999999999</v>
      </c>
      <c r="AH23" s="20">
        <f>'Формат ФСТ'!AJ22/1000*1.18</f>
        <v>0</v>
      </c>
      <c r="AI23" s="20">
        <f>'Формат ФСТ'!AQ22/1000*1.18</f>
        <v>0</v>
      </c>
      <c r="AJ23" s="195">
        <f t="shared" si="8"/>
        <v>0.7797439999999999</v>
      </c>
    </row>
    <row r="24" spans="1:36" s="29" customFormat="1" ht="68.25" customHeight="1">
      <c r="A24" s="40" t="s">
        <v>100</v>
      </c>
      <c r="B24" s="124" t="str">
        <f>'Формат ФСТ'!B23</f>
        <v>Строительство кабельной линии 6кВ л.130 ТП-305-МРП-705 взамен выбывающих основных фондов, по адресу: пос. Образцово</v>
      </c>
      <c r="C24" s="1" t="s">
        <v>72</v>
      </c>
      <c r="D24" s="20">
        <f>'Формат ФСТ'!G23</f>
        <v>0</v>
      </c>
      <c r="E24" s="20">
        <f>'Формат ФСТ'!H23</f>
        <v>1.371</v>
      </c>
      <c r="F24" s="180">
        <f>'Формат ФСТ'!I23</f>
        <v>0</v>
      </c>
      <c r="G24" s="177" t="s">
        <v>73</v>
      </c>
      <c r="H24" s="222" t="str">
        <f>'Формат ФСТ'!E23</f>
        <v>2020</v>
      </c>
      <c r="I24" s="222" t="str">
        <f>'Формат ФСТ'!F23</f>
        <v>2021</v>
      </c>
      <c r="J24" s="20">
        <f>'Формат ФСТ'!K23/1000*1.18</f>
        <v>6.611339399999999</v>
      </c>
      <c r="K24" s="20">
        <f t="shared" si="5"/>
        <v>6.611339399999999</v>
      </c>
      <c r="L24" s="19">
        <v>0</v>
      </c>
      <c r="M24" s="20">
        <f>'Формат ФСТ'!L23</f>
        <v>0</v>
      </c>
      <c r="N24" s="20">
        <f>'Формат ФСТ'!M23</f>
        <v>0</v>
      </c>
      <c r="O24" s="180">
        <f>'Формат ФСТ'!N23</f>
        <v>0</v>
      </c>
      <c r="P24" s="20">
        <f>'Формат ФСТ'!S23</f>
        <v>0</v>
      </c>
      <c r="Q24" s="20">
        <f>'Формат ФСТ'!T23</f>
        <v>0</v>
      </c>
      <c r="R24" s="180">
        <f>'Формат ФСТ'!U23</f>
        <v>0</v>
      </c>
      <c r="S24" s="20">
        <f>'Формат ФСТ'!Z23</f>
        <v>0</v>
      </c>
      <c r="T24" s="20">
        <f>'Формат ФСТ'!AA23</f>
        <v>0</v>
      </c>
      <c r="U24" s="180">
        <f>'Формат ФСТ'!AB23</f>
        <v>0</v>
      </c>
      <c r="V24" s="20">
        <f>'Формат ФСТ'!AG23</f>
        <v>0</v>
      </c>
      <c r="W24" s="20">
        <f>'Формат ФСТ'!AH23</f>
        <v>1.371</v>
      </c>
      <c r="X24" s="180">
        <f>'Формат ФСТ'!AI23</f>
        <v>0</v>
      </c>
      <c r="Y24" s="20">
        <f>'Формат ФСТ'!AN23</f>
        <v>0</v>
      </c>
      <c r="Z24" s="20">
        <f>'Формат ФСТ'!AO23</f>
        <v>0</v>
      </c>
      <c r="AA24" s="180">
        <f>'Формат ФСТ'!AP23</f>
        <v>0</v>
      </c>
      <c r="AB24" s="41">
        <f t="shared" si="6"/>
        <v>0</v>
      </c>
      <c r="AC24" s="41">
        <f t="shared" si="7"/>
        <v>1.371</v>
      </c>
      <c r="AD24" s="179">
        <f t="shared" si="7"/>
        <v>0</v>
      </c>
      <c r="AE24" s="20">
        <f>'Формат ФСТ'!O23/1000*1.18</f>
        <v>0</v>
      </c>
      <c r="AF24" s="20">
        <f>'Формат ФСТ'!V23/1000*1.18</f>
        <v>0</v>
      </c>
      <c r="AG24" s="20">
        <f>'Формат ФСТ'!AC23/1000*1.18</f>
        <v>0.9941735999999999</v>
      </c>
      <c r="AH24" s="20">
        <f>'Формат ФСТ'!AJ23/1000*1.18</f>
        <v>5.6171658</v>
      </c>
      <c r="AI24" s="20">
        <f>'Формат ФСТ'!AQ23/1000*1.18</f>
        <v>0</v>
      </c>
      <c r="AJ24" s="195">
        <f t="shared" si="8"/>
        <v>6.6113394</v>
      </c>
    </row>
    <row r="25" spans="1:36" s="29" customFormat="1" ht="66" customHeight="1">
      <c r="A25" s="40" t="s">
        <v>101</v>
      </c>
      <c r="B25" s="124" t="str">
        <f>'Формат ФСТ'!B24</f>
        <v>Строительство линии 712 А ТП-310-КТП-1160 взамен выбывающих основных фондов, по адресу: пос. Образцово</v>
      </c>
      <c r="C25" s="1" t="s">
        <v>72</v>
      </c>
      <c r="D25" s="20">
        <f>'Формат ФСТ'!G24</f>
        <v>0</v>
      </c>
      <c r="E25" s="20">
        <f>'Формат ФСТ'!H24</f>
        <v>1.064</v>
      </c>
      <c r="F25" s="180">
        <f>'Формат ФСТ'!I24</f>
        <v>0</v>
      </c>
      <c r="G25" s="177" t="s">
        <v>73</v>
      </c>
      <c r="H25" s="44" t="str">
        <f>'Формат ФСТ'!E24</f>
        <v>2021</v>
      </c>
      <c r="I25" s="44" t="str">
        <f>'Формат ФСТ'!F24</f>
        <v>2021</v>
      </c>
      <c r="J25" s="20">
        <f>'Формат ФСТ'!K24/1000*1.18</f>
        <v>5.1191395784</v>
      </c>
      <c r="K25" s="20">
        <f t="shared" si="5"/>
        <v>5.1191395784</v>
      </c>
      <c r="L25" s="19">
        <v>0</v>
      </c>
      <c r="M25" s="20">
        <f>'Формат ФСТ'!L24</f>
        <v>0</v>
      </c>
      <c r="N25" s="20">
        <f>'Формат ФСТ'!M24</f>
        <v>0</v>
      </c>
      <c r="O25" s="180">
        <f>'Формат ФСТ'!N24</f>
        <v>0</v>
      </c>
      <c r="P25" s="20">
        <f>'Формат ФСТ'!S24</f>
        <v>0</v>
      </c>
      <c r="Q25" s="20">
        <f>'Формат ФСТ'!T24</f>
        <v>0</v>
      </c>
      <c r="R25" s="180">
        <f>'Формат ФСТ'!U24</f>
        <v>0</v>
      </c>
      <c r="S25" s="20">
        <f>'Формат ФСТ'!Z24</f>
        <v>0</v>
      </c>
      <c r="T25" s="20">
        <f>'Формат ФСТ'!AA24</f>
        <v>0</v>
      </c>
      <c r="U25" s="180">
        <f>'Формат ФСТ'!AB24</f>
        <v>0</v>
      </c>
      <c r="V25" s="20">
        <f>'Формат ФСТ'!AG24</f>
        <v>0</v>
      </c>
      <c r="W25" s="20">
        <f>'Формат ФСТ'!AH24</f>
        <v>1.064</v>
      </c>
      <c r="X25" s="180">
        <f>'Формат ФСТ'!AI24</f>
        <v>0</v>
      </c>
      <c r="Y25" s="20">
        <f>'Формат ФСТ'!AN24</f>
        <v>0</v>
      </c>
      <c r="Z25" s="20">
        <f>'Формат ФСТ'!AO24</f>
        <v>0</v>
      </c>
      <c r="AA25" s="180">
        <f>'Формат ФСТ'!AP24</f>
        <v>0</v>
      </c>
      <c r="AB25" s="41">
        <f t="shared" si="6"/>
        <v>0</v>
      </c>
      <c r="AC25" s="41">
        <f t="shared" si="7"/>
        <v>1.064</v>
      </c>
      <c r="AD25" s="179">
        <f t="shared" si="7"/>
        <v>0</v>
      </c>
      <c r="AE25" s="20">
        <f>'Формат ФСТ'!O24/1000*1.18</f>
        <v>0</v>
      </c>
      <c r="AF25" s="20">
        <f>'Формат ФСТ'!V24/1000*1.18</f>
        <v>0</v>
      </c>
      <c r="AG25" s="20">
        <f>'Формат ФСТ'!AC24/1000*1.18</f>
        <v>0</v>
      </c>
      <c r="AH25" s="20">
        <f>'Формат ФСТ'!AJ24/1000*1.18</f>
        <v>5.1191395784</v>
      </c>
      <c r="AI25" s="20">
        <f>'Формат ФСТ'!AQ24/1000*1.18</f>
        <v>0</v>
      </c>
      <c r="AJ25" s="195">
        <f t="shared" si="8"/>
        <v>5.1191395784</v>
      </c>
    </row>
    <row r="26" spans="1:36" s="29" customFormat="1" ht="60" customHeight="1">
      <c r="A26" s="40" t="s">
        <v>102</v>
      </c>
      <c r="B26" s="124" t="str">
        <f>'Формат ФСТ'!B25</f>
        <v>Замена оборудования РУ-6кВ ТП-330, по адресу: мкр. Болшево ул. Московская</v>
      </c>
      <c r="C26" s="1" t="s">
        <v>72</v>
      </c>
      <c r="D26" s="20">
        <f>'Формат ФСТ'!G25</f>
        <v>0</v>
      </c>
      <c r="E26" s="20">
        <f>'Формат ФСТ'!H25</f>
        <v>0</v>
      </c>
      <c r="F26" s="180">
        <f>'Формат ФСТ'!I25</f>
        <v>13</v>
      </c>
      <c r="G26" s="177" t="s">
        <v>73</v>
      </c>
      <c r="H26" s="44" t="str">
        <f>'Формат ФСТ'!E25</f>
        <v>2021</v>
      </c>
      <c r="I26" s="44" t="str">
        <f>'Формат ФСТ'!F25</f>
        <v>2021</v>
      </c>
      <c r="J26" s="20">
        <f>'Формат ФСТ'!K25/1000*1.18</f>
        <v>9.7247928466</v>
      </c>
      <c r="K26" s="20">
        <f t="shared" si="5"/>
        <v>9.7247928466</v>
      </c>
      <c r="L26" s="19">
        <v>0</v>
      </c>
      <c r="M26" s="20">
        <f>'Формат ФСТ'!L25</f>
        <v>0</v>
      </c>
      <c r="N26" s="20">
        <f>'Формат ФСТ'!M25</f>
        <v>0</v>
      </c>
      <c r="O26" s="180">
        <f>'Формат ФСТ'!N25</f>
        <v>0</v>
      </c>
      <c r="P26" s="20">
        <f>'Формат ФСТ'!S25</f>
        <v>0</v>
      </c>
      <c r="Q26" s="20">
        <f>'Формат ФСТ'!T25</f>
        <v>0</v>
      </c>
      <c r="R26" s="180">
        <f>'Формат ФСТ'!U25</f>
        <v>0</v>
      </c>
      <c r="S26" s="20">
        <f>'Формат ФСТ'!Z25</f>
        <v>0</v>
      </c>
      <c r="T26" s="20">
        <f>'Формат ФСТ'!AA25</f>
        <v>0</v>
      </c>
      <c r="U26" s="180">
        <f>'Формат ФСТ'!AB25</f>
        <v>0</v>
      </c>
      <c r="V26" s="20">
        <f>'Формат ФСТ'!AG25</f>
        <v>0</v>
      </c>
      <c r="W26" s="20">
        <f>'Формат ФСТ'!AH25</f>
        <v>0</v>
      </c>
      <c r="X26" s="180">
        <f>'Формат ФСТ'!AI25</f>
        <v>13</v>
      </c>
      <c r="Y26" s="20">
        <f>'Формат ФСТ'!AN25</f>
        <v>0</v>
      </c>
      <c r="Z26" s="20">
        <f>'Формат ФСТ'!AO25</f>
        <v>0</v>
      </c>
      <c r="AA26" s="180">
        <f>'Формат ФСТ'!AP25</f>
        <v>0</v>
      </c>
      <c r="AB26" s="41">
        <f t="shared" si="6"/>
        <v>0</v>
      </c>
      <c r="AC26" s="41">
        <f t="shared" si="7"/>
        <v>0</v>
      </c>
      <c r="AD26" s="179">
        <f t="shared" si="7"/>
        <v>13</v>
      </c>
      <c r="AE26" s="20">
        <f>'Формат ФСТ'!O25/1000*1.18</f>
        <v>0</v>
      </c>
      <c r="AF26" s="20">
        <f>'Формат ФСТ'!V25/1000*1.18</f>
        <v>0</v>
      </c>
      <c r="AG26" s="20">
        <f>'Формат ФСТ'!AC25/1000*1.18</f>
        <v>0</v>
      </c>
      <c r="AH26" s="20">
        <f>'Формат ФСТ'!AJ25/1000*1.18</f>
        <v>9.7247928466</v>
      </c>
      <c r="AI26" s="20">
        <f>'Формат ФСТ'!AQ25/1000*1.18</f>
        <v>0</v>
      </c>
      <c r="AJ26" s="195">
        <f t="shared" si="8"/>
        <v>9.7247928466</v>
      </c>
    </row>
    <row r="27" spans="1:36" s="29" customFormat="1" ht="103.5" customHeight="1">
      <c r="A27" s="40" t="s">
        <v>151</v>
      </c>
      <c r="B27" s="124" t="str">
        <f>'Формат ФСТ'!B26</f>
        <v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v>
      </c>
      <c r="C27" s="1" t="s">
        <v>72</v>
      </c>
      <c r="D27" s="20">
        <f>'Формат ФСТ'!G26</f>
        <v>0.52</v>
      </c>
      <c r="E27" s="20">
        <f>'Формат ФСТ'!H26</f>
        <v>2.04</v>
      </c>
      <c r="F27" s="180">
        <f>'Формат ФСТ'!I26</f>
        <v>7</v>
      </c>
      <c r="G27" s="177" t="s">
        <v>73</v>
      </c>
      <c r="H27" s="44" t="str">
        <f>'Формат ФСТ'!E26</f>
        <v>2021</v>
      </c>
      <c r="I27" s="44" t="str">
        <f>'Формат ФСТ'!F26</f>
        <v>2021</v>
      </c>
      <c r="J27" s="20">
        <f>'Формат ФСТ'!K26/1000*1.18</f>
        <v>13.287713201999999</v>
      </c>
      <c r="K27" s="20">
        <f t="shared" si="5"/>
        <v>13.287713201999999</v>
      </c>
      <c r="L27" s="19">
        <v>0</v>
      </c>
      <c r="M27" s="20">
        <f>'Формат ФСТ'!L26</f>
        <v>0</v>
      </c>
      <c r="N27" s="20">
        <f>'Формат ФСТ'!M26</f>
        <v>0</v>
      </c>
      <c r="O27" s="180">
        <f>'Формат ФСТ'!N26</f>
        <v>0</v>
      </c>
      <c r="P27" s="20">
        <f>'Формат ФСТ'!S26</f>
        <v>0</v>
      </c>
      <c r="Q27" s="20">
        <f>'Формат ФСТ'!T26</f>
        <v>0</v>
      </c>
      <c r="R27" s="180">
        <f>'Формат ФСТ'!U26</f>
        <v>0</v>
      </c>
      <c r="S27" s="20">
        <f>'Формат ФСТ'!Z26</f>
        <v>0</v>
      </c>
      <c r="T27" s="20">
        <f>'Формат ФСТ'!AA26</f>
        <v>0</v>
      </c>
      <c r="U27" s="180">
        <f>'Формат ФСТ'!AB26</f>
        <v>0</v>
      </c>
      <c r="V27" s="20">
        <f>'Формат ФСТ'!AG26</f>
        <v>0.52</v>
      </c>
      <c r="W27" s="20">
        <f>'Формат ФСТ'!AH26</f>
        <v>2.04</v>
      </c>
      <c r="X27" s="180">
        <f>'Формат ФСТ'!AI26</f>
        <v>7</v>
      </c>
      <c r="Y27" s="20">
        <f>'Формат ФСТ'!AN26</f>
        <v>0</v>
      </c>
      <c r="Z27" s="20">
        <f>'Формат ФСТ'!AO26</f>
        <v>0</v>
      </c>
      <c r="AA27" s="180">
        <f>'Формат ФСТ'!AP26</f>
        <v>0</v>
      </c>
      <c r="AB27" s="41">
        <f t="shared" si="6"/>
        <v>0.52</v>
      </c>
      <c r="AC27" s="41">
        <f t="shared" si="7"/>
        <v>2.04</v>
      </c>
      <c r="AD27" s="179">
        <f t="shared" si="7"/>
        <v>7</v>
      </c>
      <c r="AE27" s="20">
        <f>'Формат ФСТ'!O26/1000*1.18</f>
        <v>0</v>
      </c>
      <c r="AF27" s="20">
        <f>'Формат ФСТ'!V26/1000*1.18</f>
        <v>0</v>
      </c>
      <c r="AG27" s="20">
        <f>'Формат ФСТ'!AC26/1000*1.18</f>
        <v>0</v>
      </c>
      <c r="AH27" s="20">
        <f>'Формат ФСТ'!AJ26/1000*1.18</f>
        <v>13.287713201999999</v>
      </c>
      <c r="AI27" s="20">
        <f>'Формат ФСТ'!AQ26/1000*1.18</f>
        <v>0</v>
      </c>
      <c r="AJ27" s="195">
        <f t="shared" si="8"/>
        <v>13.287713201999999</v>
      </c>
    </row>
    <row r="28" spans="1:36" s="91" customFormat="1" ht="56.25" customHeight="1">
      <c r="A28" s="40" t="s">
        <v>103</v>
      </c>
      <c r="B28" s="124" t="str">
        <f>'Формат ФСТ'!B27</f>
        <v>Реконструкция РУ-10 кВ ТП-400, по адресу: г. Королев, ул. Мичурина,д. 21 Г</v>
      </c>
      <c r="C28" s="1" t="s">
        <v>72</v>
      </c>
      <c r="D28" s="20">
        <f>'Формат ФСТ'!G27</f>
        <v>0</v>
      </c>
      <c r="E28" s="20">
        <f>'Формат ФСТ'!H27</f>
        <v>0</v>
      </c>
      <c r="F28" s="180">
        <f>'Формат ФСТ'!I27</f>
        <v>16</v>
      </c>
      <c r="G28" s="177" t="s">
        <v>73</v>
      </c>
      <c r="H28" s="44" t="str">
        <f>'Формат ФСТ'!E27</f>
        <v>2022</v>
      </c>
      <c r="I28" s="44" t="str">
        <f>'Формат ФСТ'!F27</f>
        <v>2022</v>
      </c>
      <c r="J28" s="20">
        <f>'Формат ФСТ'!K27/1000*1.18</f>
        <v>11.878469999999998</v>
      </c>
      <c r="K28" s="20">
        <f t="shared" si="5"/>
        <v>11.878469999999998</v>
      </c>
      <c r="L28" s="19">
        <v>0</v>
      </c>
      <c r="M28" s="20">
        <f>'Формат ФСТ'!L27</f>
        <v>0</v>
      </c>
      <c r="N28" s="20">
        <f>'Формат ФСТ'!M27</f>
        <v>0</v>
      </c>
      <c r="O28" s="180">
        <f>'Формат ФСТ'!N27</f>
        <v>0</v>
      </c>
      <c r="P28" s="20">
        <f>'Формат ФСТ'!S27</f>
        <v>0</v>
      </c>
      <c r="Q28" s="20">
        <f>'Формат ФСТ'!T27</f>
        <v>0</v>
      </c>
      <c r="R28" s="180">
        <f>'Формат ФСТ'!U27</f>
        <v>0</v>
      </c>
      <c r="S28" s="20">
        <f>'Формат ФСТ'!Z27</f>
        <v>0</v>
      </c>
      <c r="T28" s="20">
        <f>'Формат ФСТ'!AA27</f>
        <v>0</v>
      </c>
      <c r="U28" s="180">
        <f>'Формат ФСТ'!AB27</f>
        <v>0</v>
      </c>
      <c r="V28" s="20">
        <f>'Формат ФСТ'!AG27</f>
        <v>0</v>
      </c>
      <c r="W28" s="20">
        <f>'Формат ФСТ'!AH27</f>
        <v>0</v>
      </c>
      <c r="X28" s="180">
        <f>'Формат ФСТ'!AI27</f>
        <v>0</v>
      </c>
      <c r="Y28" s="20">
        <f>'Формат ФСТ'!AN27</f>
        <v>0</v>
      </c>
      <c r="Z28" s="20">
        <f>'Формат ФСТ'!AO27</f>
        <v>0</v>
      </c>
      <c r="AA28" s="180">
        <f>'Формат ФСТ'!AP27</f>
        <v>16</v>
      </c>
      <c r="AB28" s="41">
        <f>M28+P28+S28+V28+Y28</f>
        <v>0</v>
      </c>
      <c r="AC28" s="41">
        <f>N28+Q28+T28+W28+Z28</f>
        <v>0</v>
      </c>
      <c r="AD28" s="179">
        <f aca="true" t="shared" si="9" ref="AD28:AD39">O28+R28+U28+X28+AA28</f>
        <v>16</v>
      </c>
      <c r="AE28" s="20">
        <f>'Формат ФСТ'!O27/1000*1.18</f>
        <v>0</v>
      </c>
      <c r="AF28" s="20">
        <f>'Формат ФСТ'!V27/1000*1.18</f>
        <v>0</v>
      </c>
      <c r="AG28" s="20">
        <f>'Формат ФСТ'!AC27/1000*1.18</f>
        <v>0</v>
      </c>
      <c r="AH28" s="20">
        <f>'Формат ФСТ'!AJ27/1000*1.18</f>
        <v>9.033903</v>
      </c>
      <c r="AI28" s="20">
        <f>'Формат ФСТ'!AQ27/1000*1.18</f>
        <v>2.8445669999999996</v>
      </c>
      <c r="AJ28" s="195">
        <f t="shared" si="8"/>
        <v>11.87847</v>
      </c>
    </row>
    <row r="29" spans="1:36" s="91" customFormat="1" ht="56.25" customHeight="1">
      <c r="A29" s="40" t="s">
        <v>104</v>
      </c>
      <c r="B29" s="124" t="str">
        <f>'Формат ФСТ'!B28</f>
        <v>Реконструкция РУ-6кВ РП-1542,  по адресу: мкр.Болшево, ул.Б.Комитетская</v>
      </c>
      <c r="C29" s="1" t="s">
        <v>72</v>
      </c>
      <c r="D29" s="20">
        <f>'Формат ФСТ'!G28</f>
        <v>0</v>
      </c>
      <c r="E29" s="20">
        <f>'Формат ФСТ'!H28</f>
        <v>0</v>
      </c>
      <c r="F29" s="180">
        <f>'Формат ФСТ'!I28</f>
        <v>15</v>
      </c>
      <c r="G29" s="177" t="s">
        <v>73</v>
      </c>
      <c r="H29" s="222" t="str">
        <f>'Формат ФСТ'!E28</f>
        <v>2022</v>
      </c>
      <c r="I29" s="222" t="str">
        <f>'Формат ФСТ'!F28</f>
        <v>2022</v>
      </c>
      <c r="J29" s="20">
        <f>'Формат ФСТ'!K28/1000*1.18</f>
        <v>11.1785679742</v>
      </c>
      <c r="K29" s="20">
        <f aca="true" t="shared" si="10" ref="K29:K39">J29</f>
        <v>11.1785679742</v>
      </c>
      <c r="L29" s="19">
        <v>0</v>
      </c>
      <c r="M29" s="20">
        <f>'Формат ФСТ'!L28</f>
        <v>0</v>
      </c>
      <c r="N29" s="20">
        <f>'Формат ФСТ'!M28</f>
        <v>0</v>
      </c>
      <c r="O29" s="180">
        <f>'Формат ФСТ'!N28</f>
        <v>0</v>
      </c>
      <c r="P29" s="20">
        <f>'Формат ФСТ'!S28</f>
        <v>0</v>
      </c>
      <c r="Q29" s="20">
        <f>'Формат ФСТ'!T28</f>
        <v>0</v>
      </c>
      <c r="R29" s="180">
        <f>'Формат ФСТ'!U28</f>
        <v>0</v>
      </c>
      <c r="S29" s="20">
        <f>'Формат ФСТ'!Z28</f>
        <v>0</v>
      </c>
      <c r="T29" s="20">
        <f>'Формат ФСТ'!AA28</f>
        <v>0</v>
      </c>
      <c r="U29" s="180">
        <f>'Формат ФСТ'!AB28</f>
        <v>0</v>
      </c>
      <c r="V29" s="20">
        <f>'Формат ФСТ'!AG28</f>
        <v>0</v>
      </c>
      <c r="W29" s="20">
        <f>'Формат ФСТ'!AH28</f>
        <v>0</v>
      </c>
      <c r="X29" s="180">
        <f>'Формат ФСТ'!AI28</f>
        <v>0</v>
      </c>
      <c r="Y29" s="20">
        <f>'Формат ФСТ'!AN28</f>
        <v>0</v>
      </c>
      <c r="Z29" s="20">
        <f>'Формат ФСТ'!AO28</f>
        <v>0</v>
      </c>
      <c r="AA29" s="180">
        <f>'Формат ФСТ'!AP28</f>
        <v>15</v>
      </c>
      <c r="AB29" s="41">
        <f aca="true" t="shared" si="11" ref="AB29:AC35">M29+P29+S29+V29+Y29</f>
        <v>0</v>
      </c>
      <c r="AC29" s="41">
        <f t="shared" si="11"/>
        <v>0</v>
      </c>
      <c r="AD29" s="179">
        <f t="shared" si="9"/>
        <v>15</v>
      </c>
      <c r="AE29" s="20">
        <f>'Формат ФСТ'!O28/1000*1.18</f>
        <v>0</v>
      </c>
      <c r="AF29" s="20">
        <f>'Формат ФСТ'!V28/1000*1.18</f>
        <v>0</v>
      </c>
      <c r="AG29" s="20">
        <f>'Формат ФСТ'!AC28/1000*1.18</f>
        <v>0</v>
      </c>
      <c r="AH29" s="20">
        <f>'Формат ФСТ'!AJ28/1000*1.18</f>
        <v>0</v>
      </c>
      <c r="AI29" s="20">
        <f>'Формат ФСТ'!AQ28/1000*1.18</f>
        <v>11.1785679742</v>
      </c>
      <c r="AJ29" s="195">
        <f aca="true" t="shared" si="12" ref="AJ29:AJ39">AE29+AF29+AG29+AH29+AI29</f>
        <v>11.1785679742</v>
      </c>
    </row>
    <row r="30" spans="1:36" s="91" customFormat="1" ht="50.25" customHeight="1">
      <c r="A30" s="40" t="s">
        <v>105</v>
      </c>
      <c r="B30" s="124" t="str">
        <f>'Формат ФСТ'!B29</f>
        <v>Реконструкция РУ-6 кВ РП-1521 ,по адресу: Московская область, мкр.Первомайский, ул.Советская</v>
      </c>
      <c r="C30" s="1" t="s">
        <v>72</v>
      </c>
      <c r="D30" s="20">
        <f>'Формат ФСТ'!G29</f>
        <v>0</v>
      </c>
      <c r="E30" s="20">
        <f>'Формат ФСТ'!H29</f>
        <v>0</v>
      </c>
      <c r="F30" s="180">
        <f>'Формат ФСТ'!I29</f>
        <v>12</v>
      </c>
      <c r="G30" s="177" t="s">
        <v>73</v>
      </c>
      <c r="H30" s="44" t="str">
        <f>'Формат ФСТ'!E29</f>
        <v>2022</v>
      </c>
      <c r="I30" s="44" t="str">
        <f>'Формат ФСТ'!F29</f>
        <v>2022</v>
      </c>
      <c r="J30" s="20">
        <f>'Формат ФСТ'!K29/1000*1.18</f>
        <v>9.0788256</v>
      </c>
      <c r="K30" s="20">
        <f t="shared" si="10"/>
        <v>9.0788256</v>
      </c>
      <c r="L30" s="19">
        <v>0</v>
      </c>
      <c r="M30" s="20">
        <f>'Формат ФСТ'!L29</f>
        <v>0</v>
      </c>
      <c r="N30" s="20">
        <f>'Формат ФСТ'!M29</f>
        <v>0</v>
      </c>
      <c r="O30" s="180">
        <f>'Формат ФСТ'!N29</f>
        <v>0</v>
      </c>
      <c r="P30" s="20">
        <f>'Формат ФСТ'!S29</f>
        <v>0</v>
      </c>
      <c r="Q30" s="20">
        <f>'Формат ФСТ'!T29</f>
        <v>0</v>
      </c>
      <c r="R30" s="180">
        <f>'Формат ФСТ'!U29</f>
        <v>0</v>
      </c>
      <c r="S30" s="20">
        <f>'Формат ФСТ'!Z29</f>
        <v>0</v>
      </c>
      <c r="T30" s="20">
        <f>'Формат ФСТ'!AA29</f>
        <v>0</v>
      </c>
      <c r="U30" s="180">
        <f>'Формат ФСТ'!AB29</f>
        <v>0</v>
      </c>
      <c r="V30" s="20">
        <f>'Формат ФСТ'!AG29</f>
        <v>0</v>
      </c>
      <c r="W30" s="20">
        <f>'Формат ФСТ'!AH29</f>
        <v>0</v>
      </c>
      <c r="X30" s="180">
        <f>'Формат ФСТ'!AI29</f>
        <v>0</v>
      </c>
      <c r="Y30" s="20">
        <f>'Формат ФСТ'!AN29</f>
        <v>0</v>
      </c>
      <c r="Z30" s="20">
        <f>'Формат ФСТ'!AO29</f>
        <v>0</v>
      </c>
      <c r="AA30" s="180">
        <f>'Формат ФСТ'!AP29</f>
        <v>12</v>
      </c>
      <c r="AB30" s="41">
        <f t="shared" si="11"/>
        <v>0</v>
      </c>
      <c r="AC30" s="41">
        <f t="shared" si="11"/>
        <v>0</v>
      </c>
      <c r="AD30" s="179">
        <f t="shared" si="9"/>
        <v>12</v>
      </c>
      <c r="AE30" s="20">
        <f>'Формат ФСТ'!O29/1000*1.18</f>
        <v>0</v>
      </c>
      <c r="AF30" s="20">
        <f>'Формат ФСТ'!V29/1000*1.18</f>
        <v>0</v>
      </c>
      <c r="AG30" s="20">
        <f>'Формат ФСТ'!AC29/1000*1.18</f>
        <v>0</v>
      </c>
      <c r="AH30" s="20">
        <f>'Формат ФСТ'!AJ29/1000*1.18</f>
        <v>0</v>
      </c>
      <c r="AI30" s="20">
        <f>'Формат ФСТ'!AQ29/1000*1.18</f>
        <v>9.0788256</v>
      </c>
      <c r="AJ30" s="195">
        <f t="shared" si="12"/>
        <v>9.0788256</v>
      </c>
    </row>
    <row r="31" spans="1:36" s="91" customFormat="1" ht="50.25" customHeight="1">
      <c r="A31" s="40" t="s">
        <v>106</v>
      </c>
      <c r="B31" s="124" t="str">
        <f>'Формат ФСТ'!B30</f>
        <v>Реконструкция РУ-10 кВ РП-1522, по адресу: г. Королев, ул. Мичурина,д. 21 Д</v>
      </c>
      <c r="C31" s="1" t="s">
        <v>72</v>
      </c>
      <c r="D31" s="20">
        <f>'Формат ФСТ'!G30</f>
        <v>0</v>
      </c>
      <c r="E31" s="20">
        <f>'Формат ФСТ'!H30</f>
        <v>0</v>
      </c>
      <c r="F31" s="180">
        <f>'Формат ФСТ'!I30</f>
        <v>21</v>
      </c>
      <c r="G31" s="177" t="s">
        <v>73</v>
      </c>
      <c r="H31" s="44" t="s">
        <v>220</v>
      </c>
      <c r="I31" s="44" t="s">
        <v>220</v>
      </c>
      <c r="J31" s="20">
        <f>'Формат ФСТ'!K30/1000*1.18</f>
        <v>15.378042539199999</v>
      </c>
      <c r="K31" s="20">
        <f>J31</f>
        <v>15.378042539199999</v>
      </c>
      <c r="L31" s="19">
        <v>0</v>
      </c>
      <c r="M31" s="20">
        <f>'Формат ФСТ'!L30</f>
        <v>0</v>
      </c>
      <c r="N31" s="20">
        <f>'Формат ФСТ'!M30</f>
        <v>0</v>
      </c>
      <c r="O31" s="180">
        <f>'Формат ФСТ'!N30</f>
        <v>0</v>
      </c>
      <c r="P31" s="20">
        <f>'Формат ФСТ'!S30</f>
        <v>0</v>
      </c>
      <c r="Q31" s="20">
        <f>'Формат ФСТ'!T30</f>
        <v>0</v>
      </c>
      <c r="R31" s="180">
        <f>'Формат ФСТ'!U30</f>
        <v>0</v>
      </c>
      <c r="S31" s="20">
        <f>'Формат ФСТ'!Z30</f>
        <v>0</v>
      </c>
      <c r="T31" s="20">
        <f>'Формат ФСТ'!AA30</f>
        <v>0</v>
      </c>
      <c r="U31" s="180">
        <f>'Формат ФСТ'!AB30</f>
        <v>0</v>
      </c>
      <c r="V31" s="20">
        <f>'Формат ФСТ'!AG30</f>
        <v>0</v>
      </c>
      <c r="W31" s="20">
        <f>'Формат ФСТ'!AH30</f>
        <v>0</v>
      </c>
      <c r="X31" s="180">
        <f>'Формат ФСТ'!AI30</f>
        <v>0</v>
      </c>
      <c r="Y31" s="20">
        <f>'Формат ФСТ'!AN30</f>
        <v>0</v>
      </c>
      <c r="Z31" s="20">
        <f>'Формат ФСТ'!AO30</f>
        <v>0</v>
      </c>
      <c r="AA31" s="180">
        <f>'Формат ФСТ'!AP30</f>
        <v>21</v>
      </c>
      <c r="AB31" s="41">
        <f aca="true" t="shared" si="13" ref="AB31:AD32">M31+P31+S31+V31+Y31</f>
        <v>0</v>
      </c>
      <c r="AC31" s="41">
        <f t="shared" si="13"/>
        <v>0</v>
      </c>
      <c r="AD31" s="179">
        <f t="shared" si="13"/>
        <v>21</v>
      </c>
      <c r="AE31" s="20">
        <f>'Формат ФСТ'!O30/1000*1.18</f>
        <v>0</v>
      </c>
      <c r="AF31" s="20">
        <f>'Формат ФСТ'!V30/1000*1.18</f>
        <v>0</v>
      </c>
      <c r="AG31" s="20">
        <f>'Формат ФСТ'!AC30/1000*1.18</f>
        <v>0</v>
      </c>
      <c r="AH31" s="20">
        <f>'Формат ФСТ'!AJ30/1000*1.18</f>
        <v>0</v>
      </c>
      <c r="AI31" s="20">
        <f>'Формат ФСТ'!AQ30/1000*1.18</f>
        <v>15.378042539199999</v>
      </c>
      <c r="AJ31" s="195">
        <f t="shared" si="12"/>
        <v>15.378042539199999</v>
      </c>
    </row>
    <row r="32" spans="1:36" s="91" customFormat="1" ht="50.25" customHeight="1">
      <c r="A32" s="40" t="s">
        <v>152</v>
      </c>
      <c r="B32" s="124" t="str">
        <f>'Формат ФСТ'!B31</f>
        <v>Реконструкция РУ-6кВ РП-1535 ,по адресу: мкр.Болшево, ул. Советская.</v>
      </c>
      <c r="C32" s="1" t="s">
        <v>72</v>
      </c>
      <c r="D32" s="20">
        <f>'Формат ФСТ'!G31</f>
        <v>0</v>
      </c>
      <c r="E32" s="20">
        <f>'Формат ФСТ'!H31</f>
        <v>0</v>
      </c>
      <c r="F32" s="180">
        <f>'Формат ФСТ'!I31</f>
        <v>25</v>
      </c>
      <c r="G32" s="177"/>
      <c r="H32" s="44"/>
      <c r="I32" s="44"/>
      <c r="J32" s="20"/>
      <c r="K32" s="20"/>
      <c r="L32" s="19"/>
      <c r="M32" s="20">
        <f>'Формат ФСТ'!P31</f>
        <v>0</v>
      </c>
      <c r="N32" s="20">
        <f>'Формат ФСТ'!Q31</f>
        <v>0</v>
      </c>
      <c r="O32" s="180">
        <f>'Формат ФСТ'!R31</f>
        <v>0</v>
      </c>
      <c r="P32" s="20">
        <f>'Формат ФСТ'!S31</f>
        <v>0</v>
      </c>
      <c r="Q32" s="20">
        <f>'Формат ФСТ'!T31</f>
        <v>0</v>
      </c>
      <c r="R32" s="180">
        <f>'Формат ФСТ'!U31</f>
        <v>0</v>
      </c>
      <c r="S32" s="20">
        <f>'Формат ФСТ'!V31</f>
        <v>0</v>
      </c>
      <c r="T32" s="20">
        <f>'Формат ФСТ'!W31</f>
        <v>0</v>
      </c>
      <c r="U32" s="180">
        <f>'Формат ФСТ'!X31</f>
        <v>0</v>
      </c>
      <c r="V32" s="20">
        <f>'Формат ФСТ'!Y31</f>
        <v>0</v>
      </c>
      <c r="W32" s="20">
        <f>'Формат ФСТ'!AH31</f>
        <v>0</v>
      </c>
      <c r="X32" s="180">
        <f>'Формат ФСТ'!AI31</f>
        <v>0</v>
      </c>
      <c r="Y32" s="20">
        <f>'Формат ФСТ'!AJ31</f>
        <v>0</v>
      </c>
      <c r="Z32" s="20">
        <f>'Формат ФСТ'!AO31</f>
        <v>0</v>
      </c>
      <c r="AA32" s="180">
        <f>'Формат ФСТ'!AP31</f>
        <v>25</v>
      </c>
      <c r="AB32" s="41">
        <f t="shared" si="13"/>
        <v>0</v>
      </c>
      <c r="AC32" s="41">
        <f t="shared" si="13"/>
        <v>0</v>
      </c>
      <c r="AD32" s="179">
        <f t="shared" si="13"/>
        <v>25</v>
      </c>
      <c r="AE32" s="20">
        <f>'Формат ФСТ'!O31/1000*1.18</f>
        <v>0</v>
      </c>
      <c r="AF32" s="20">
        <f>'Формат ФСТ'!V31/1000*1.18</f>
        <v>0</v>
      </c>
      <c r="AG32" s="20">
        <f>'Формат ФСТ'!AC31/1000*1.18</f>
        <v>0</v>
      </c>
      <c r="AH32" s="20">
        <f>'Формат ФСТ'!AJ31/1000*1.18</f>
        <v>0</v>
      </c>
      <c r="AI32" s="20">
        <f>'Формат ФСТ'!AQ31/1000*1.18</f>
        <v>13.9167194</v>
      </c>
      <c r="AJ32" s="195">
        <f t="shared" si="12"/>
        <v>13.9167194</v>
      </c>
    </row>
    <row r="33" spans="1:36" s="91" customFormat="1" ht="36" customHeight="1">
      <c r="A33" s="40" t="s">
        <v>153</v>
      </c>
      <c r="B33" s="124" t="str">
        <f>'Формат ФСТ'!B32</f>
        <v>Приобретение высоковольтной лаборатории</v>
      </c>
      <c r="C33" s="119" t="s">
        <v>73</v>
      </c>
      <c r="D33" s="20">
        <f>'Формат ФСТ'!G32</f>
        <v>0</v>
      </c>
      <c r="E33" s="20">
        <f>'Формат ФСТ'!H32</f>
        <v>0</v>
      </c>
      <c r="F33" s="180">
        <f>'Формат ФСТ'!I32</f>
        <v>1</v>
      </c>
      <c r="G33" s="177" t="s">
        <v>73</v>
      </c>
      <c r="H33" s="44" t="str">
        <f>'Формат ФСТ'!E32</f>
        <v>2020</v>
      </c>
      <c r="I33" s="44" t="str">
        <f>'Формат ФСТ'!F32</f>
        <v>2020</v>
      </c>
      <c r="J33" s="20">
        <f>'Формат ФСТ'!K32/1000*1.18</f>
        <v>16.992</v>
      </c>
      <c r="K33" s="20">
        <f t="shared" si="10"/>
        <v>16.992</v>
      </c>
      <c r="L33" s="19">
        <v>0</v>
      </c>
      <c r="M33" s="20">
        <f>'Формат ФСТ'!L32</f>
        <v>0</v>
      </c>
      <c r="N33" s="20">
        <f>'Формат ФСТ'!M32</f>
        <v>0</v>
      </c>
      <c r="O33" s="180">
        <f>'Формат ФСТ'!N32</f>
        <v>0</v>
      </c>
      <c r="P33" s="20">
        <f>'Формат ФСТ'!S32</f>
        <v>0</v>
      </c>
      <c r="Q33" s="20">
        <f>'Формат ФСТ'!T32</f>
        <v>0</v>
      </c>
      <c r="R33" s="180">
        <f>'Формат ФСТ'!U32</f>
        <v>0</v>
      </c>
      <c r="S33" s="20">
        <f>'Формат ФСТ'!Z32</f>
        <v>0</v>
      </c>
      <c r="T33" s="20">
        <f>'Формат ФСТ'!AA32</f>
        <v>0</v>
      </c>
      <c r="U33" s="180">
        <f>'Формат ФСТ'!AB32</f>
        <v>1</v>
      </c>
      <c r="V33" s="20">
        <f>'Формат ФСТ'!AG32</f>
        <v>0</v>
      </c>
      <c r="W33" s="20">
        <f>'Формат ФСТ'!AH32</f>
        <v>0</v>
      </c>
      <c r="X33" s="180">
        <f>'Формат ФСТ'!AI32</f>
        <v>0</v>
      </c>
      <c r="Y33" s="20">
        <f>'Формат ФСТ'!AN32</f>
        <v>0</v>
      </c>
      <c r="Z33" s="20">
        <f>'Формат ФСТ'!AO32</f>
        <v>0</v>
      </c>
      <c r="AA33" s="180">
        <f>'Формат ФСТ'!AP32</f>
        <v>0</v>
      </c>
      <c r="AB33" s="41">
        <f t="shared" si="11"/>
        <v>0</v>
      </c>
      <c r="AC33" s="41">
        <f t="shared" si="11"/>
        <v>0</v>
      </c>
      <c r="AD33" s="179">
        <f t="shared" si="9"/>
        <v>1</v>
      </c>
      <c r="AE33" s="20">
        <f>'Формат ФСТ'!O32/1000*1.18</f>
        <v>0</v>
      </c>
      <c r="AF33" s="20">
        <f>'Формат ФСТ'!V32/1000*1.18</f>
        <v>0</v>
      </c>
      <c r="AG33" s="20">
        <f>'Формат ФСТ'!AC32/1000*1.18</f>
        <v>16.992</v>
      </c>
      <c r="AH33" s="20">
        <f>'Формат ФСТ'!AJ32/1000*1.18</f>
        <v>0</v>
      </c>
      <c r="AI33" s="20">
        <f>'Формат ФСТ'!AQ32/1000*1.18</f>
        <v>0</v>
      </c>
      <c r="AJ33" s="195">
        <f t="shared" si="12"/>
        <v>16.992</v>
      </c>
    </row>
    <row r="34" spans="1:36" s="91" customFormat="1" ht="25.5" customHeight="1">
      <c r="A34" s="40" t="s">
        <v>154</v>
      </c>
      <c r="B34" s="124" t="str">
        <f>'Формат ФСТ'!B33</f>
        <v>Приобретение автобуса ПАЗ-32053</v>
      </c>
      <c r="C34" s="119" t="s">
        <v>73</v>
      </c>
      <c r="D34" s="20">
        <f>'Формат ФСТ'!G33</f>
        <v>0</v>
      </c>
      <c r="E34" s="20">
        <f>'Формат ФСТ'!H33</f>
        <v>0</v>
      </c>
      <c r="F34" s="180">
        <f>'Формат ФСТ'!I33</f>
        <v>1</v>
      </c>
      <c r="G34" s="177" t="s">
        <v>73</v>
      </c>
      <c r="H34" s="44" t="str">
        <f>'Формат ФСТ'!E33</f>
        <v>2021</v>
      </c>
      <c r="I34" s="44" t="str">
        <f>'Формат ФСТ'!F33</f>
        <v>2021</v>
      </c>
      <c r="J34" s="20">
        <f>'Формат ФСТ'!K33/1000*1.18</f>
        <v>1.3999992</v>
      </c>
      <c r="K34" s="20">
        <f t="shared" si="10"/>
        <v>1.3999992</v>
      </c>
      <c r="L34" s="19">
        <v>0</v>
      </c>
      <c r="M34" s="20">
        <f>'Формат ФСТ'!L33</f>
        <v>0</v>
      </c>
      <c r="N34" s="20">
        <f>'Формат ФСТ'!M33</f>
        <v>0</v>
      </c>
      <c r="O34" s="180">
        <f>'Формат ФСТ'!N33</f>
        <v>0</v>
      </c>
      <c r="P34" s="20">
        <f>'Формат ФСТ'!S33</f>
        <v>0</v>
      </c>
      <c r="Q34" s="20">
        <f>'Формат ФСТ'!T33</f>
        <v>0</v>
      </c>
      <c r="R34" s="180">
        <f>'Формат ФСТ'!U33</f>
        <v>0</v>
      </c>
      <c r="S34" s="20">
        <f>'Формат ФСТ'!Z33</f>
        <v>0</v>
      </c>
      <c r="T34" s="20">
        <f>'Формат ФСТ'!AA33</f>
        <v>0</v>
      </c>
      <c r="U34" s="180">
        <f>'Формат ФСТ'!AB33</f>
        <v>0</v>
      </c>
      <c r="V34" s="20">
        <f>'Формат ФСТ'!AG33</f>
        <v>0</v>
      </c>
      <c r="W34" s="20">
        <f>'Формат ФСТ'!AH33</f>
        <v>0</v>
      </c>
      <c r="X34" s="180">
        <f>'Формат ФСТ'!AI33</f>
        <v>1</v>
      </c>
      <c r="Y34" s="20">
        <f>'Формат ФСТ'!AN33</f>
        <v>0</v>
      </c>
      <c r="Z34" s="20">
        <f>'Формат ФСТ'!AO33</f>
        <v>0</v>
      </c>
      <c r="AA34" s="180">
        <f>'Формат ФСТ'!AP33</f>
        <v>0</v>
      </c>
      <c r="AB34" s="223">
        <f t="shared" si="11"/>
        <v>0</v>
      </c>
      <c r="AC34" s="223">
        <f t="shared" si="11"/>
        <v>0</v>
      </c>
      <c r="AD34" s="224">
        <f t="shared" si="9"/>
        <v>1</v>
      </c>
      <c r="AE34" s="20">
        <f>'Формат ФСТ'!O33/1000*1.18</f>
        <v>0</v>
      </c>
      <c r="AF34" s="20">
        <f>'Формат ФСТ'!V33/1000*1.18</f>
        <v>0</v>
      </c>
      <c r="AG34" s="20">
        <f>'Формат ФСТ'!AC33/1000*1.18</f>
        <v>0</v>
      </c>
      <c r="AH34" s="20">
        <f>'Формат ФСТ'!AJ33/1000*1.18</f>
        <v>1.3999992</v>
      </c>
      <c r="AI34" s="20">
        <f>'Формат ФСТ'!AQ33/1000*1.18</f>
        <v>0</v>
      </c>
      <c r="AJ34" s="195">
        <f t="shared" si="12"/>
        <v>1.3999992</v>
      </c>
    </row>
    <row r="35" spans="1:36" s="91" customFormat="1" ht="27.75" customHeight="1">
      <c r="A35" s="40" t="s">
        <v>155</v>
      </c>
      <c r="B35" s="124" t="str">
        <f>'Формат ФСТ'!B34</f>
        <v>Приобретение ГАЗ 2752</v>
      </c>
      <c r="C35" s="119" t="s">
        <v>73</v>
      </c>
      <c r="D35" s="20">
        <f>'Формат ФСТ'!G34</f>
        <v>0</v>
      </c>
      <c r="E35" s="20">
        <f>'Формат ФСТ'!H34</f>
        <v>0</v>
      </c>
      <c r="F35" s="180">
        <f>'Формат ФСТ'!I34</f>
        <v>1</v>
      </c>
      <c r="G35" s="177" t="s">
        <v>73</v>
      </c>
      <c r="H35" s="44" t="str">
        <f>'Формат ФСТ'!E34</f>
        <v>2021</v>
      </c>
      <c r="I35" s="44" t="str">
        <f>'Формат ФСТ'!F34</f>
        <v>2021</v>
      </c>
      <c r="J35" s="20">
        <f>'Формат ФСТ'!K34/1000*1.18</f>
        <v>0.8240057999999999</v>
      </c>
      <c r="K35" s="20">
        <f t="shared" si="10"/>
        <v>0.8240057999999999</v>
      </c>
      <c r="L35" s="19">
        <v>0</v>
      </c>
      <c r="M35" s="20">
        <f>'Формат ФСТ'!L34</f>
        <v>0</v>
      </c>
      <c r="N35" s="20">
        <f>'Формат ФСТ'!M34</f>
        <v>0</v>
      </c>
      <c r="O35" s="180">
        <f>'Формат ФСТ'!N34</f>
        <v>0</v>
      </c>
      <c r="P35" s="20">
        <f>'Формат ФСТ'!S34</f>
        <v>0</v>
      </c>
      <c r="Q35" s="20">
        <f>'Формат ФСТ'!T34</f>
        <v>0</v>
      </c>
      <c r="R35" s="180">
        <f>'Формат ФСТ'!U34</f>
        <v>0</v>
      </c>
      <c r="S35" s="20">
        <f>'Формат ФСТ'!Z34</f>
        <v>0</v>
      </c>
      <c r="T35" s="20">
        <f>'Формат ФСТ'!AA34</f>
        <v>0</v>
      </c>
      <c r="U35" s="180">
        <f>'Формат ФСТ'!AB34</f>
        <v>0</v>
      </c>
      <c r="V35" s="20">
        <f>'Формат ФСТ'!AG34</f>
        <v>0</v>
      </c>
      <c r="W35" s="20">
        <f>'Формат ФСТ'!AH34</f>
        <v>0</v>
      </c>
      <c r="X35" s="180">
        <f>'Формат ФСТ'!AI34</f>
        <v>1</v>
      </c>
      <c r="Y35" s="20">
        <f>'Формат ФСТ'!AN34</f>
        <v>0</v>
      </c>
      <c r="Z35" s="20">
        <f>'Формат ФСТ'!AO34</f>
        <v>0</v>
      </c>
      <c r="AA35" s="180">
        <f>'Формат ФСТ'!AP34</f>
        <v>0</v>
      </c>
      <c r="AB35" s="41">
        <f t="shared" si="11"/>
        <v>0</v>
      </c>
      <c r="AC35" s="41">
        <f t="shared" si="11"/>
        <v>0</v>
      </c>
      <c r="AD35" s="179">
        <f t="shared" si="9"/>
        <v>1</v>
      </c>
      <c r="AE35" s="20">
        <f>'Формат ФСТ'!O34/1000*1.18</f>
        <v>0</v>
      </c>
      <c r="AF35" s="20">
        <f>'Формат ФСТ'!V34/1000*1.18</f>
        <v>0</v>
      </c>
      <c r="AG35" s="20">
        <f>'Формат ФСТ'!AC34/1000*1.18</f>
        <v>0</v>
      </c>
      <c r="AH35" s="20">
        <f>'Формат ФСТ'!AJ34/1000*1.18</f>
        <v>0.8240057999999999</v>
      </c>
      <c r="AI35" s="20">
        <f>'Формат ФСТ'!AQ34/1000*1.18</f>
        <v>0</v>
      </c>
      <c r="AJ35" s="195">
        <f t="shared" si="12"/>
        <v>0.8240057999999999</v>
      </c>
    </row>
    <row r="36" spans="1:36" s="91" customFormat="1" ht="26.25" customHeight="1">
      <c r="A36" s="40" t="s">
        <v>156</v>
      </c>
      <c r="B36" s="124" t="str">
        <f>'Формат ФСТ'!B35</f>
        <v>Приобретение МАЗ-5340В3</v>
      </c>
      <c r="C36" s="119" t="s">
        <v>73</v>
      </c>
      <c r="D36" s="20">
        <f>'Формат ФСТ'!G35</f>
        <v>0</v>
      </c>
      <c r="E36" s="20">
        <f>'Формат ФСТ'!H35</f>
        <v>0</v>
      </c>
      <c r="F36" s="180">
        <f>'Формат ФСТ'!I35</f>
        <v>1</v>
      </c>
      <c r="G36" s="177" t="s">
        <v>73</v>
      </c>
      <c r="H36" s="44" t="str">
        <f>'Формат ФСТ'!E32</f>
        <v>2020</v>
      </c>
      <c r="I36" s="44" t="str">
        <f>'Формат ФСТ'!F32</f>
        <v>2020</v>
      </c>
      <c r="J36" s="20">
        <f>'Формат ФСТ'!K35/1000*1.18</f>
        <v>2.299997</v>
      </c>
      <c r="K36" s="20">
        <f t="shared" si="10"/>
        <v>2.299997</v>
      </c>
      <c r="L36" s="19">
        <v>0</v>
      </c>
      <c r="M36" s="20">
        <f>'Формат ФСТ'!L35</f>
        <v>0</v>
      </c>
      <c r="N36" s="20">
        <f>'Формат ФСТ'!M35</f>
        <v>0</v>
      </c>
      <c r="O36" s="180">
        <f>'Формат ФСТ'!N35</f>
        <v>0</v>
      </c>
      <c r="P36" s="20">
        <f>'Формат ФСТ'!S35</f>
        <v>0</v>
      </c>
      <c r="Q36" s="20">
        <f>'Формат ФСТ'!T35</f>
        <v>0</v>
      </c>
      <c r="R36" s="180">
        <f>'Формат ФСТ'!U35</f>
        <v>0</v>
      </c>
      <c r="S36" s="20">
        <f>'Формат ФСТ'!Z35</f>
        <v>0</v>
      </c>
      <c r="T36" s="20">
        <f>'Формат ФСТ'!AA35</f>
        <v>0</v>
      </c>
      <c r="U36" s="180">
        <f>'Формат ФСТ'!AB35</f>
        <v>0</v>
      </c>
      <c r="V36" s="20">
        <f>'Формат ФСТ'!AG35</f>
        <v>0</v>
      </c>
      <c r="W36" s="20">
        <f>'Формат ФСТ'!AH35</f>
        <v>0</v>
      </c>
      <c r="X36" s="180">
        <f>'Формат ФСТ'!AI35</f>
        <v>1</v>
      </c>
      <c r="Y36" s="20">
        <f>'Формат ФСТ'!AN35</f>
        <v>0</v>
      </c>
      <c r="Z36" s="20">
        <f>'Формат ФСТ'!AO35</f>
        <v>0</v>
      </c>
      <c r="AA36" s="180">
        <f>'Формат ФСТ'!AP35</f>
        <v>0</v>
      </c>
      <c r="AB36" s="41">
        <f aca="true" t="shared" si="14" ref="AB36:AC39">M36+P36+S36+V36+Y36</f>
        <v>0</v>
      </c>
      <c r="AC36" s="41">
        <f t="shared" si="14"/>
        <v>0</v>
      </c>
      <c r="AD36" s="179">
        <f t="shared" si="9"/>
        <v>1</v>
      </c>
      <c r="AE36" s="20">
        <f>'Формат ФСТ'!O35/1000*1.18</f>
        <v>0</v>
      </c>
      <c r="AF36" s="20">
        <f>'Формат ФСТ'!V35/1000*1.18</f>
        <v>0</v>
      </c>
      <c r="AG36" s="20">
        <f>'Формат ФСТ'!AC35/1000*1.18</f>
        <v>0</v>
      </c>
      <c r="AH36" s="20">
        <f>'Формат ФСТ'!AJ35/1000*1.18</f>
        <v>2.299997</v>
      </c>
      <c r="AI36" s="20">
        <f>'Формат ФСТ'!AQ35/1000*1.18</f>
        <v>0</v>
      </c>
      <c r="AJ36" s="195">
        <f t="shared" si="12"/>
        <v>2.299997</v>
      </c>
    </row>
    <row r="37" spans="1:36" s="91" customFormat="1" ht="35.25" customHeight="1">
      <c r="A37" s="40" t="s">
        <v>157</v>
      </c>
      <c r="B37" s="124" t="str">
        <f>'Формат ФСТ'!B36</f>
        <v>Приобретение автоподъемника АПТ-18 на ГАЗ-3309</v>
      </c>
      <c r="C37" s="119" t="s">
        <v>73</v>
      </c>
      <c r="D37" s="20">
        <f>'Формат ФСТ'!G36</f>
        <v>0</v>
      </c>
      <c r="E37" s="20">
        <f>'Формат ФСТ'!H36</f>
        <v>0</v>
      </c>
      <c r="F37" s="180">
        <f>'Формат ФСТ'!I36</f>
        <v>1</v>
      </c>
      <c r="G37" s="177" t="s">
        <v>73</v>
      </c>
      <c r="H37" s="44" t="str">
        <f>'Формат ФСТ'!E33</f>
        <v>2021</v>
      </c>
      <c r="I37" s="44" t="str">
        <f>'Формат ФСТ'!F33</f>
        <v>2021</v>
      </c>
      <c r="J37" s="20">
        <f>'Формат ФСТ'!K36/1000*1.18</f>
        <v>3.050005</v>
      </c>
      <c r="K37" s="20">
        <f t="shared" si="10"/>
        <v>3.050005</v>
      </c>
      <c r="L37" s="19">
        <v>0</v>
      </c>
      <c r="M37" s="20">
        <f>'Формат ФСТ'!L36</f>
        <v>0</v>
      </c>
      <c r="N37" s="20">
        <f>'Формат ФСТ'!M36</f>
        <v>0</v>
      </c>
      <c r="O37" s="180">
        <f>'Формат ФСТ'!N36</f>
        <v>0</v>
      </c>
      <c r="P37" s="20">
        <f>'Формат ФСТ'!S36</f>
        <v>0</v>
      </c>
      <c r="Q37" s="20">
        <f>'Формат ФСТ'!T36</f>
        <v>0</v>
      </c>
      <c r="R37" s="180">
        <f>'Формат ФСТ'!U36</f>
        <v>0</v>
      </c>
      <c r="S37" s="20">
        <f>'Формат ФСТ'!Z36</f>
        <v>0</v>
      </c>
      <c r="T37" s="20">
        <f>'Формат ФСТ'!AA36</f>
        <v>0</v>
      </c>
      <c r="U37" s="180">
        <f>'Формат ФСТ'!AB36</f>
        <v>0</v>
      </c>
      <c r="V37" s="20">
        <f>'Формат ФСТ'!AG36</f>
        <v>0</v>
      </c>
      <c r="W37" s="20">
        <f>'Формат ФСТ'!AH36</f>
        <v>0</v>
      </c>
      <c r="X37" s="180">
        <f>'Формат ФСТ'!AI36</f>
        <v>1</v>
      </c>
      <c r="Y37" s="20">
        <f>'Формат ФСТ'!AN36</f>
        <v>0</v>
      </c>
      <c r="Z37" s="20">
        <f>'Формат ФСТ'!AO36</f>
        <v>0</v>
      </c>
      <c r="AA37" s="180">
        <f>'Формат ФСТ'!AP36</f>
        <v>0</v>
      </c>
      <c r="AB37" s="41">
        <f t="shared" si="14"/>
        <v>0</v>
      </c>
      <c r="AC37" s="41">
        <f t="shared" si="14"/>
        <v>0</v>
      </c>
      <c r="AD37" s="179">
        <f t="shared" si="9"/>
        <v>1</v>
      </c>
      <c r="AE37" s="20">
        <f>'Формат ФСТ'!O36/1000*1.18</f>
        <v>0</v>
      </c>
      <c r="AF37" s="20">
        <f>'Формат ФСТ'!V36/1000*1.18</f>
        <v>0</v>
      </c>
      <c r="AG37" s="20">
        <f>'Формат ФСТ'!AC36/1000*1.18</f>
        <v>0</v>
      </c>
      <c r="AH37" s="20">
        <f>'Формат ФСТ'!AJ36/1000*1.18</f>
        <v>3.050005</v>
      </c>
      <c r="AI37" s="20">
        <f>'Формат ФСТ'!AQ36/1000*1.18</f>
        <v>0</v>
      </c>
      <c r="AJ37" s="195">
        <f t="shared" si="12"/>
        <v>3.050005</v>
      </c>
    </row>
    <row r="38" spans="1:36" s="94" customFormat="1" ht="21.75" customHeight="1">
      <c r="A38" s="40" t="s">
        <v>225</v>
      </c>
      <c r="B38" s="124" t="str">
        <f>'Формат ФСТ'!B37</f>
        <v>Приобретение LADA KALINA 21941</v>
      </c>
      <c r="C38" s="119" t="s">
        <v>73</v>
      </c>
      <c r="D38" s="20">
        <f>'Формат ФСТ'!G37</f>
        <v>0</v>
      </c>
      <c r="E38" s="20">
        <f>'Формат ФСТ'!H37</f>
        <v>0</v>
      </c>
      <c r="F38" s="180">
        <f>'Формат ФСТ'!I37</f>
        <v>2</v>
      </c>
      <c r="G38" s="177" t="s">
        <v>73</v>
      </c>
      <c r="H38" s="44" t="str">
        <f>'Формат ФСТ'!E34</f>
        <v>2021</v>
      </c>
      <c r="I38" s="44" t="str">
        <f>'Формат ФСТ'!F34</f>
        <v>2021</v>
      </c>
      <c r="J38" s="20">
        <f>'Формат ФСТ'!K37/1000*1.18</f>
        <v>0.9420057999999999</v>
      </c>
      <c r="K38" s="20">
        <f t="shared" si="10"/>
        <v>0.9420057999999999</v>
      </c>
      <c r="L38" s="19">
        <v>0</v>
      </c>
      <c r="M38" s="20">
        <f>'Формат ФСТ'!L37</f>
        <v>0</v>
      </c>
      <c r="N38" s="20">
        <f>'Формат ФСТ'!M37</f>
        <v>0</v>
      </c>
      <c r="O38" s="180">
        <f>'Формат ФСТ'!N37</f>
        <v>0</v>
      </c>
      <c r="P38" s="20">
        <f>'Формат ФСТ'!S37</f>
        <v>0</v>
      </c>
      <c r="Q38" s="20">
        <f>'Формат ФСТ'!T37</f>
        <v>0</v>
      </c>
      <c r="R38" s="180">
        <f>'Формат ФСТ'!U37</f>
        <v>0</v>
      </c>
      <c r="S38" s="20">
        <f>'Формат ФСТ'!Z37</f>
        <v>0</v>
      </c>
      <c r="T38" s="20">
        <f>'Формат ФСТ'!AA37</f>
        <v>0</v>
      </c>
      <c r="U38" s="180">
        <f>'Формат ФСТ'!AB37</f>
        <v>0</v>
      </c>
      <c r="V38" s="20">
        <f>'Формат ФСТ'!AG37</f>
        <v>0</v>
      </c>
      <c r="W38" s="20">
        <f>'Формат ФСТ'!AH37</f>
        <v>0</v>
      </c>
      <c r="X38" s="180">
        <f>'Формат ФСТ'!AI37</f>
        <v>2</v>
      </c>
      <c r="Y38" s="20">
        <f>'Формат ФСТ'!AN37</f>
        <v>0</v>
      </c>
      <c r="Z38" s="20">
        <f>'Формат ФСТ'!AO37</f>
        <v>0</v>
      </c>
      <c r="AA38" s="180">
        <f>'Формат ФСТ'!AP37</f>
        <v>0</v>
      </c>
      <c r="AB38" s="41">
        <f t="shared" si="14"/>
        <v>0</v>
      </c>
      <c r="AC38" s="41">
        <f t="shared" si="14"/>
        <v>0</v>
      </c>
      <c r="AD38" s="179">
        <f t="shared" si="9"/>
        <v>2</v>
      </c>
      <c r="AE38" s="20">
        <f>'Формат ФСТ'!O37/1000*1.18</f>
        <v>0</v>
      </c>
      <c r="AF38" s="20">
        <f>'Формат ФСТ'!V37/1000*1.18</f>
        <v>0</v>
      </c>
      <c r="AG38" s="20">
        <f>'Формат ФСТ'!AC37/1000*1.18</f>
        <v>0</v>
      </c>
      <c r="AH38" s="20">
        <f>'Формат ФСТ'!AJ37/1000*1.18</f>
        <v>0.9420057999999999</v>
      </c>
      <c r="AI38" s="20">
        <f>'Формат ФСТ'!AQ37/1000*1.18</f>
        <v>0</v>
      </c>
      <c r="AJ38" s="195">
        <f t="shared" si="12"/>
        <v>0.9420057999999999</v>
      </c>
    </row>
    <row r="39" spans="1:73" s="86" customFormat="1" ht="24" customHeight="1">
      <c r="A39" s="40" t="s">
        <v>256</v>
      </c>
      <c r="B39" s="124" t="str">
        <f>'Формат ФСТ'!B38</f>
        <v>Приобретение LADA Largus</v>
      </c>
      <c r="C39" s="119" t="s">
        <v>73</v>
      </c>
      <c r="D39" s="20">
        <f>'Формат ФСТ'!G38</f>
        <v>0</v>
      </c>
      <c r="E39" s="20">
        <f>'Формат ФСТ'!H38</f>
        <v>0</v>
      </c>
      <c r="F39" s="180">
        <f>'Формат ФСТ'!I38</f>
        <v>2</v>
      </c>
      <c r="G39" s="177" t="s">
        <v>73</v>
      </c>
      <c r="H39" s="44" t="str">
        <f>'Формат ФСТ'!E35</f>
        <v>2021</v>
      </c>
      <c r="I39" s="44" t="str">
        <f>'Формат ФСТ'!F35</f>
        <v>2021</v>
      </c>
      <c r="J39" s="20">
        <f>'Формат ФСТ'!K38/1000*1.18</f>
        <v>1.09799</v>
      </c>
      <c r="K39" s="20">
        <f t="shared" si="10"/>
        <v>1.09799</v>
      </c>
      <c r="L39" s="19">
        <v>0</v>
      </c>
      <c r="M39" s="20">
        <f>'Формат ФСТ'!L38</f>
        <v>0</v>
      </c>
      <c r="N39" s="20">
        <f>'Формат ФСТ'!M38</f>
        <v>0</v>
      </c>
      <c r="O39" s="180">
        <f>'Формат ФСТ'!N38</f>
        <v>0</v>
      </c>
      <c r="P39" s="20">
        <f>'Формат ФСТ'!S38</f>
        <v>0</v>
      </c>
      <c r="Q39" s="20">
        <f>'Формат ФСТ'!T38</f>
        <v>0</v>
      </c>
      <c r="R39" s="180">
        <f>'Формат ФСТ'!U38</f>
        <v>0</v>
      </c>
      <c r="S39" s="20">
        <f>'Формат ФСТ'!Z38</f>
        <v>0</v>
      </c>
      <c r="T39" s="20">
        <f>'Формат ФСТ'!AA38</f>
        <v>0</v>
      </c>
      <c r="U39" s="180">
        <f>'Формат ФСТ'!AB38</f>
        <v>0</v>
      </c>
      <c r="V39" s="20">
        <f>'Формат ФСТ'!AG38</f>
        <v>0</v>
      </c>
      <c r="W39" s="20">
        <f>'Формат ФСТ'!AH38</f>
        <v>0</v>
      </c>
      <c r="X39" s="180">
        <f>'Формат ФСТ'!AI38</f>
        <v>2</v>
      </c>
      <c r="Y39" s="20">
        <f>'Формат ФСТ'!AN38</f>
        <v>0</v>
      </c>
      <c r="Z39" s="20">
        <f>'Формат ФСТ'!AO38</f>
        <v>0</v>
      </c>
      <c r="AA39" s="180">
        <f>'Формат ФСТ'!AP38</f>
        <v>0</v>
      </c>
      <c r="AB39" s="41">
        <f t="shared" si="14"/>
        <v>0</v>
      </c>
      <c r="AC39" s="41">
        <f t="shared" si="14"/>
        <v>0</v>
      </c>
      <c r="AD39" s="179">
        <f t="shared" si="9"/>
        <v>2</v>
      </c>
      <c r="AE39" s="20">
        <f>'Формат ФСТ'!O38/1000*1.18</f>
        <v>0</v>
      </c>
      <c r="AF39" s="20">
        <f>'Формат ФСТ'!V38/1000*1.18</f>
        <v>0</v>
      </c>
      <c r="AG39" s="20">
        <f>'Формат ФСТ'!AC38/1000*1.18</f>
        <v>0</v>
      </c>
      <c r="AH39" s="20">
        <f>'Формат ФСТ'!AJ38/1000*1.18</f>
        <v>1.09799</v>
      </c>
      <c r="AI39" s="20">
        <f>'Формат ФСТ'!AQ38/1000*1.18</f>
        <v>0</v>
      </c>
      <c r="AJ39" s="195">
        <f t="shared" si="12"/>
        <v>1.09799</v>
      </c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</row>
    <row r="40" spans="1:73" s="86" customFormat="1" ht="20.25" customHeight="1">
      <c r="A40" s="227"/>
      <c r="B40" s="228" t="s">
        <v>35</v>
      </c>
      <c r="C40" s="11"/>
      <c r="D40" s="229"/>
      <c r="E40" s="229"/>
      <c r="F40" s="230"/>
      <c r="G40" s="230"/>
      <c r="H40" s="231"/>
      <c r="I40" s="231"/>
      <c r="J40" s="229"/>
      <c r="K40" s="229"/>
      <c r="L40" s="232"/>
      <c r="M40" s="229"/>
      <c r="N40" s="229"/>
      <c r="O40" s="230"/>
      <c r="P40" s="229"/>
      <c r="Q40" s="229"/>
      <c r="R40" s="230"/>
      <c r="S40" s="229"/>
      <c r="T40" s="229"/>
      <c r="U40" s="230"/>
      <c r="V40" s="229"/>
      <c r="W40" s="229"/>
      <c r="X40" s="230"/>
      <c r="Y40" s="229"/>
      <c r="Z40" s="229"/>
      <c r="AA40" s="230"/>
      <c r="AB40" s="233"/>
      <c r="AC40" s="233"/>
      <c r="AD40" s="234"/>
      <c r="AE40" s="229"/>
      <c r="AF40" s="229"/>
      <c r="AG40" s="229"/>
      <c r="AH40" s="229"/>
      <c r="AI40" s="229"/>
      <c r="AJ40" s="235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</row>
    <row r="41" spans="1:73" s="90" customFormat="1" ht="44.25" customHeight="1" thickBot="1">
      <c r="A41" s="120"/>
      <c r="B41" s="121" t="s">
        <v>49</v>
      </c>
      <c r="C41" s="87"/>
      <c r="D41" s="88"/>
      <c r="E41" s="88"/>
      <c r="F41" s="181"/>
      <c r="G41" s="181"/>
      <c r="H41" s="181"/>
      <c r="I41" s="181"/>
      <c r="J41" s="190"/>
      <c r="K41" s="191"/>
      <c r="L41" s="89"/>
      <c r="M41" s="192"/>
      <c r="N41" s="193"/>
      <c r="O41" s="194"/>
      <c r="P41" s="87"/>
      <c r="Q41" s="89"/>
      <c r="R41" s="194"/>
      <c r="S41" s="89"/>
      <c r="T41" s="89"/>
      <c r="U41" s="194"/>
      <c r="V41" s="89"/>
      <c r="W41" s="89"/>
      <c r="X41" s="194"/>
      <c r="Y41" s="181"/>
      <c r="Z41" s="181"/>
      <c r="AA41" s="194"/>
      <c r="AB41" s="136"/>
      <c r="AC41" s="137"/>
      <c r="AD41" s="136"/>
      <c r="AE41" s="89"/>
      <c r="AF41" s="89"/>
      <c r="AG41" s="89"/>
      <c r="AH41" s="89"/>
      <c r="AI41" s="89"/>
      <c r="AJ41" s="122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</row>
    <row r="42" spans="1:73" s="90" customFormat="1" ht="16.5" customHeight="1">
      <c r="A42" s="8"/>
      <c r="B42" s="8"/>
      <c r="C42" s="236"/>
      <c r="D42" s="237"/>
      <c r="E42" s="237"/>
      <c r="F42" s="238"/>
      <c r="G42" s="238"/>
      <c r="H42" s="238"/>
      <c r="I42" s="238"/>
      <c r="J42" s="239"/>
      <c r="K42" s="240"/>
      <c r="L42" s="241"/>
      <c r="M42" s="242"/>
      <c r="N42" s="243"/>
      <c r="O42" s="244"/>
      <c r="P42" s="236"/>
      <c r="Q42" s="241"/>
      <c r="R42" s="244"/>
      <c r="S42" s="241"/>
      <c r="T42" s="241"/>
      <c r="U42" s="244"/>
      <c r="V42" s="241"/>
      <c r="W42" s="241"/>
      <c r="X42" s="244"/>
      <c r="Y42" s="238"/>
      <c r="Z42" s="238"/>
      <c r="AA42" s="244"/>
      <c r="AB42" s="239"/>
      <c r="AC42" s="241"/>
      <c r="AD42" s="239"/>
      <c r="AE42" s="241"/>
      <c r="AF42" s="241"/>
      <c r="AG42" s="241"/>
      <c r="AH42" s="241"/>
      <c r="AI42" s="241"/>
      <c r="AJ42" s="27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</row>
    <row r="43" spans="1:36" ht="17.25" customHeight="1">
      <c r="A43" s="37"/>
      <c r="B43" s="419" t="s">
        <v>194</v>
      </c>
      <c r="C43" s="419"/>
      <c r="D43" s="419"/>
      <c r="E43" s="419"/>
      <c r="F43" s="419"/>
      <c r="G43" s="419"/>
      <c r="H43" s="419"/>
      <c r="I43" s="419"/>
      <c r="J43" s="419"/>
      <c r="K43" s="419"/>
      <c r="N43" s="58"/>
      <c r="O43" s="175"/>
      <c r="P43" s="58"/>
      <c r="Q43" s="58"/>
      <c r="R43" s="175"/>
      <c r="S43" s="58"/>
      <c r="T43" s="58"/>
      <c r="U43" s="175"/>
      <c r="V43" s="58"/>
      <c r="W43" s="58"/>
      <c r="X43" s="175"/>
      <c r="Y43" s="58"/>
      <c r="Z43" s="58"/>
      <c r="AA43" s="175"/>
      <c r="AB43" s="58"/>
      <c r="AC43" s="58"/>
      <c r="AD43" s="175"/>
      <c r="AE43" s="58"/>
      <c r="AF43" s="58"/>
      <c r="AG43" s="58"/>
      <c r="AH43" s="58"/>
      <c r="AI43" s="58"/>
      <c r="AJ43" s="58"/>
    </row>
    <row r="44" spans="1:36" ht="16.5" customHeight="1">
      <c r="A44" s="37"/>
      <c r="B44" s="419" t="s">
        <v>195</v>
      </c>
      <c r="C44" s="419"/>
      <c r="D44" s="419"/>
      <c r="E44" s="419"/>
      <c r="F44" s="419"/>
      <c r="G44" s="419"/>
      <c r="H44" s="419"/>
      <c r="I44" s="419"/>
      <c r="J44" s="419"/>
      <c r="K44" s="419"/>
      <c r="N44" s="58"/>
      <c r="O44" s="175"/>
      <c r="P44" s="58"/>
      <c r="Q44" s="58"/>
      <c r="R44" s="175"/>
      <c r="S44" s="58"/>
      <c r="T44" s="58"/>
      <c r="U44" s="175"/>
      <c r="V44" s="58"/>
      <c r="W44" s="58"/>
      <c r="X44" s="175"/>
      <c r="Y44" s="58"/>
      <c r="Z44" s="58"/>
      <c r="AA44" s="175"/>
      <c r="AB44" s="58"/>
      <c r="AC44" s="58"/>
      <c r="AD44" s="175"/>
      <c r="AE44" s="58"/>
      <c r="AF44" s="58"/>
      <c r="AG44" s="58"/>
      <c r="AH44" s="58"/>
      <c r="AI44" s="58"/>
      <c r="AJ44" s="58"/>
    </row>
    <row r="45" spans="1:36" ht="32.25" customHeight="1">
      <c r="A45" s="37"/>
      <c r="B45" s="419" t="s">
        <v>196</v>
      </c>
      <c r="C45" s="419"/>
      <c r="D45" s="419"/>
      <c r="E45" s="419"/>
      <c r="F45" s="419"/>
      <c r="G45" s="419"/>
      <c r="H45" s="419"/>
      <c r="I45" s="419"/>
      <c r="J45" s="419"/>
      <c r="K45" s="419"/>
      <c r="N45" s="58"/>
      <c r="O45" s="175"/>
      <c r="P45" s="58"/>
      <c r="Q45" s="58"/>
      <c r="R45" s="175"/>
      <c r="S45" s="58"/>
      <c r="T45" s="58"/>
      <c r="U45" s="175"/>
      <c r="V45" s="58"/>
      <c r="W45" s="58"/>
      <c r="X45" s="175"/>
      <c r="Y45" s="58"/>
      <c r="Z45" s="58"/>
      <c r="AA45" s="175"/>
      <c r="AB45" s="58"/>
      <c r="AC45" s="58"/>
      <c r="AD45" s="175"/>
      <c r="AE45" s="58"/>
      <c r="AF45" s="58"/>
      <c r="AG45" s="58"/>
      <c r="AH45" s="58"/>
      <c r="AI45" s="58"/>
      <c r="AJ45" s="58"/>
    </row>
    <row r="46" spans="1:36" ht="18" customHeight="1">
      <c r="A46" s="37"/>
      <c r="B46" s="419" t="s">
        <v>197</v>
      </c>
      <c r="C46" s="419"/>
      <c r="D46" s="419"/>
      <c r="E46" s="419"/>
      <c r="F46" s="419"/>
      <c r="G46" s="419"/>
      <c r="H46" s="419"/>
      <c r="I46" s="419"/>
      <c r="J46" s="419"/>
      <c r="K46" s="419"/>
      <c r="N46" s="58"/>
      <c r="O46" s="175"/>
      <c r="P46" s="58"/>
      <c r="Q46" s="58"/>
      <c r="R46" s="175"/>
      <c r="S46" s="58"/>
      <c r="T46" s="58"/>
      <c r="U46" s="175"/>
      <c r="V46" s="58"/>
      <c r="W46" s="58"/>
      <c r="X46" s="175"/>
      <c r="Y46" s="58"/>
      <c r="Z46" s="58"/>
      <c r="AA46" s="175"/>
      <c r="AB46" s="58"/>
      <c r="AC46" s="58"/>
      <c r="AD46" s="175"/>
      <c r="AE46" s="58"/>
      <c r="AF46" s="58"/>
      <c r="AG46" s="58"/>
      <c r="AH46" s="58"/>
      <c r="AI46" s="58"/>
      <c r="AJ46" s="58"/>
    </row>
    <row r="47" spans="1:36" ht="19.5" customHeight="1">
      <c r="A47" s="37"/>
      <c r="B47" s="419" t="s">
        <v>56</v>
      </c>
      <c r="C47" s="419"/>
      <c r="D47" s="419"/>
      <c r="E47" s="419"/>
      <c r="F47" s="419"/>
      <c r="G47" s="419"/>
      <c r="H47" s="419"/>
      <c r="I47" s="419"/>
      <c r="J47" s="419"/>
      <c r="K47" s="419"/>
      <c r="N47" s="58"/>
      <c r="O47" s="175"/>
      <c r="P47" s="58"/>
      <c r="Q47" s="58"/>
      <c r="R47" s="175"/>
      <c r="S47" s="58"/>
      <c r="T47" s="58"/>
      <c r="U47" s="175"/>
      <c r="V47" s="58"/>
      <c r="W47" s="58"/>
      <c r="X47" s="175"/>
      <c r="Y47" s="58"/>
      <c r="Z47" s="58"/>
      <c r="AA47" s="175"/>
      <c r="AB47" s="58"/>
      <c r="AC47" s="58"/>
      <c r="AD47" s="175"/>
      <c r="AE47" s="58"/>
      <c r="AF47" s="58"/>
      <c r="AG47" s="58"/>
      <c r="AH47" s="58"/>
      <c r="AI47" s="58"/>
      <c r="AJ47" s="58"/>
    </row>
    <row r="48" spans="1:36" ht="27.75" customHeight="1">
      <c r="A48" s="37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N48" s="58"/>
      <c r="O48" s="175"/>
      <c r="P48" s="58"/>
      <c r="Q48" s="58"/>
      <c r="R48" s="175"/>
      <c r="S48" s="58"/>
      <c r="T48" s="58"/>
      <c r="U48" s="175"/>
      <c r="V48" s="58"/>
      <c r="W48" s="58"/>
      <c r="X48" s="175"/>
      <c r="Y48" s="58"/>
      <c r="Z48" s="58"/>
      <c r="AA48" s="175"/>
      <c r="AB48" s="58"/>
      <c r="AC48" s="58"/>
      <c r="AD48" s="175"/>
      <c r="AE48" s="58"/>
      <c r="AF48" s="58"/>
      <c r="AG48" s="58"/>
      <c r="AH48" s="58"/>
      <c r="AI48" s="58"/>
      <c r="AJ48" s="58"/>
    </row>
    <row r="49" spans="1:36" ht="31.5" customHeight="1">
      <c r="A49" s="37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N49" s="58"/>
      <c r="O49" s="175"/>
      <c r="P49" s="58"/>
      <c r="Q49" s="58"/>
      <c r="R49" s="175"/>
      <c r="S49" s="58"/>
      <c r="T49" s="58"/>
      <c r="U49" s="175"/>
      <c r="V49" s="58"/>
      <c r="W49" s="58"/>
      <c r="X49" s="175"/>
      <c r="Y49" s="58"/>
      <c r="Z49" s="58"/>
      <c r="AA49" s="175"/>
      <c r="AB49" s="58"/>
      <c r="AC49" s="58"/>
      <c r="AD49" s="175"/>
      <c r="AE49" s="58"/>
      <c r="AF49" s="58"/>
      <c r="AG49" s="58"/>
      <c r="AH49" s="58"/>
      <c r="AI49" s="58"/>
      <c r="AJ49" s="58"/>
    </row>
    <row r="50" spans="1:36" ht="27" customHeight="1">
      <c r="A50" s="37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N50" s="58"/>
      <c r="O50" s="175"/>
      <c r="P50" s="58"/>
      <c r="Q50" s="58"/>
      <c r="R50" s="175"/>
      <c r="S50" s="58"/>
      <c r="T50" s="58"/>
      <c r="U50" s="175"/>
      <c r="V50" s="58"/>
      <c r="W50" s="58"/>
      <c r="X50" s="175"/>
      <c r="Y50" s="58"/>
      <c r="Z50" s="58"/>
      <c r="AA50" s="175"/>
      <c r="AB50" s="58"/>
      <c r="AC50" s="58"/>
      <c r="AD50" s="175"/>
      <c r="AE50" s="58"/>
      <c r="AF50" s="58"/>
      <c r="AG50" s="58"/>
      <c r="AH50" s="58"/>
      <c r="AI50" s="58"/>
      <c r="AJ50" s="58"/>
    </row>
    <row r="51" spans="1:30" ht="24" customHeight="1">
      <c r="A51" s="429" t="s">
        <v>230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AB51" s="58"/>
      <c r="AC51" s="58"/>
      <c r="AD51" s="175"/>
    </row>
    <row r="52" spans="1:30" ht="15.75">
      <c r="A52" s="37"/>
      <c r="AB52" s="58"/>
      <c r="AC52" s="58"/>
      <c r="AD52" s="175"/>
    </row>
    <row r="53" spans="32:36" ht="33.75" customHeight="1">
      <c r="AF53" s="30"/>
      <c r="AJ53" s="31"/>
    </row>
    <row r="54" ht="15.75">
      <c r="AJ54" s="29"/>
    </row>
  </sheetData>
  <sheetProtection/>
  <mergeCells count="26">
    <mergeCell ref="A51:R51"/>
    <mergeCell ref="B44:K44"/>
    <mergeCell ref="B45:K45"/>
    <mergeCell ref="B46:K46"/>
    <mergeCell ref="D9:F10"/>
    <mergeCell ref="G9:G11"/>
    <mergeCell ref="B47:K47"/>
    <mergeCell ref="M9:AC9"/>
    <mergeCell ref="M10:O10"/>
    <mergeCell ref="P10:R10"/>
    <mergeCell ref="S10:U10"/>
    <mergeCell ref="H9:H11"/>
    <mergeCell ref="I9:I11"/>
    <mergeCell ref="J9:J10"/>
    <mergeCell ref="L9:L10"/>
    <mergeCell ref="Y10:AA10"/>
    <mergeCell ref="AB10:AD10"/>
    <mergeCell ref="A7:AJ7"/>
    <mergeCell ref="A6:AJ6"/>
    <mergeCell ref="B43:K43"/>
    <mergeCell ref="A9:A11"/>
    <mergeCell ref="B9:B11"/>
    <mergeCell ref="K9:K10"/>
    <mergeCell ref="C9:C10"/>
    <mergeCell ref="V10:X10"/>
    <mergeCell ref="AE9:AJ9"/>
  </mergeCells>
  <printOptions/>
  <pageMargins left="0.3937007874015748" right="0.15748031496062992" top="0.3937007874015748" bottom="0.3937007874015748" header="0.5118110236220472" footer="0.5118110236220472"/>
  <pageSetup fitToHeight="0" fitToWidth="1" horizontalDpi="600" verticalDpi="600" orientation="landscape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zoomScalePageLayoutView="0" workbookViewId="0" topLeftCell="A7">
      <selection activeCell="I16" sqref="I16"/>
    </sheetView>
  </sheetViews>
  <sheetFormatPr defaultColWidth="9.375" defaultRowHeight="15.75"/>
  <cols>
    <col min="1" max="1" width="27.50390625" style="245" customWidth="1"/>
    <col min="2" max="6" width="10.625" style="245" customWidth="1"/>
    <col min="7" max="16384" width="9.375" style="245" customWidth="1"/>
  </cols>
  <sheetData>
    <row r="1" ht="12.75" customHeight="1"/>
    <row r="2" spans="1:6" s="246" customFormat="1" ht="54.75" customHeight="1">
      <c r="A2" s="444" t="s">
        <v>209</v>
      </c>
      <c r="B2" s="444"/>
      <c r="C2" s="444"/>
      <c r="D2" s="444"/>
      <c r="E2" s="444"/>
      <c r="F2" s="444"/>
    </row>
    <row r="3" spans="1:6" s="247" customFormat="1" ht="15">
      <c r="A3" s="445" t="s">
        <v>184</v>
      </c>
      <c r="B3" s="445"/>
      <c r="C3" s="445"/>
      <c r="D3" s="445"/>
      <c r="E3" s="445"/>
      <c r="F3" s="445"/>
    </row>
    <row r="4" spans="1:4" s="250" customFormat="1" ht="12.75" customHeight="1">
      <c r="A4" s="248"/>
      <c r="B4" s="249"/>
      <c r="C4" s="249"/>
      <c r="D4" s="249"/>
    </row>
    <row r="5" spans="1:4" s="247" customFormat="1" ht="13.5" customHeight="1" thickBot="1">
      <c r="A5" s="251"/>
      <c r="B5" s="251"/>
      <c r="C5" s="251"/>
      <c r="D5" s="251"/>
    </row>
    <row r="6" spans="1:6" s="247" customFormat="1" ht="26.25" customHeight="1">
      <c r="A6" s="449" t="s">
        <v>198</v>
      </c>
      <c r="B6" s="442" t="s">
        <v>223</v>
      </c>
      <c r="C6" s="442"/>
      <c r="D6" s="442"/>
      <c r="E6" s="442"/>
      <c r="F6" s="443"/>
    </row>
    <row r="7" spans="1:6" s="247" customFormat="1" ht="26.25" customHeight="1">
      <c r="A7" s="450"/>
      <c r="B7" s="278" t="s">
        <v>210</v>
      </c>
      <c r="C7" s="278" t="s">
        <v>211</v>
      </c>
      <c r="D7" s="278" t="s">
        <v>212</v>
      </c>
      <c r="E7" s="278" t="s">
        <v>213</v>
      </c>
      <c r="F7" s="279" t="s">
        <v>222</v>
      </c>
    </row>
    <row r="8" spans="1:6" s="247" customFormat="1" ht="90" customHeight="1">
      <c r="A8" s="252" t="s">
        <v>199</v>
      </c>
      <c r="B8" s="274">
        <v>0.014339</v>
      </c>
      <c r="C8" s="274">
        <v>0.014124</v>
      </c>
      <c r="D8" s="274">
        <v>0.01391</v>
      </c>
      <c r="E8" s="283">
        <v>0.0137</v>
      </c>
      <c r="F8" s="284">
        <v>0.01356</v>
      </c>
    </row>
    <row r="9" spans="1:6" s="247" customFormat="1" ht="106.5" customHeight="1">
      <c r="A9" s="252" t="s">
        <v>214</v>
      </c>
      <c r="B9" s="275">
        <v>0.9736</v>
      </c>
      <c r="C9" s="275">
        <v>0.959</v>
      </c>
      <c r="D9" s="275">
        <v>0.9448</v>
      </c>
      <c r="E9" s="280">
        <v>0.9309</v>
      </c>
      <c r="F9" s="281">
        <v>0.9206</v>
      </c>
    </row>
    <row r="10" spans="1:6" s="247" customFormat="1" ht="92.25" customHeight="1" thickBot="1">
      <c r="A10" s="276" t="s">
        <v>200</v>
      </c>
      <c r="B10" s="277">
        <v>0.9413</v>
      </c>
      <c r="C10" s="277">
        <v>0.9272</v>
      </c>
      <c r="D10" s="277">
        <v>0.9134</v>
      </c>
      <c r="E10" s="282">
        <v>0.9045</v>
      </c>
      <c r="F10" s="285">
        <v>0.9</v>
      </c>
    </row>
    <row r="11" spans="1:9" s="255" customFormat="1" ht="14.25" customHeight="1">
      <c r="A11" s="451"/>
      <c r="B11" s="451"/>
      <c r="C11" s="451"/>
      <c r="D11" s="451"/>
      <c r="E11" s="253"/>
      <c r="F11" s="49"/>
      <c r="G11" s="49"/>
      <c r="H11" s="49"/>
      <c r="I11" s="254"/>
    </row>
    <row r="12" spans="1:7" s="251" customFormat="1" ht="27.75" customHeight="1">
      <c r="A12" s="446" t="s">
        <v>215</v>
      </c>
      <c r="B12" s="447"/>
      <c r="C12" s="447"/>
      <c r="D12" s="447"/>
      <c r="E12" s="447"/>
      <c r="F12" s="447"/>
      <c r="G12" s="256"/>
    </row>
    <row r="13" spans="1:7" s="251" customFormat="1" ht="27.75" customHeight="1">
      <c r="A13" s="446" t="s">
        <v>216</v>
      </c>
      <c r="B13" s="447"/>
      <c r="C13" s="447"/>
      <c r="D13" s="447"/>
      <c r="E13" s="447"/>
      <c r="F13" s="447"/>
      <c r="G13" s="256"/>
    </row>
    <row r="14" spans="1:7" s="251" customFormat="1" ht="27.75" customHeight="1">
      <c r="A14" s="446" t="s">
        <v>217</v>
      </c>
      <c r="B14" s="447"/>
      <c r="C14" s="447"/>
      <c r="D14" s="447"/>
      <c r="E14" s="447"/>
      <c r="F14" s="447"/>
      <c r="G14" s="256"/>
    </row>
    <row r="15" spans="2:7" s="49" customFormat="1" ht="15">
      <c r="B15" s="286"/>
      <c r="C15" s="286"/>
      <c r="D15" s="286"/>
      <c r="E15" s="286"/>
      <c r="F15" s="286"/>
      <c r="G15" s="286"/>
    </row>
    <row r="16" spans="2:7" s="49" customFormat="1" ht="15">
      <c r="B16" s="286"/>
      <c r="C16" s="286"/>
      <c r="D16" s="286"/>
      <c r="E16" s="286"/>
      <c r="F16" s="286"/>
      <c r="G16" s="286"/>
    </row>
    <row r="17" spans="2:7" s="49" customFormat="1" ht="15.75">
      <c r="B17" s="256"/>
      <c r="C17" s="256"/>
      <c r="D17" s="256"/>
      <c r="E17" s="256"/>
      <c r="F17" s="256"/>
      <c r="G17" s="256"/>
    </row>
    <row r="18" spans="2:7" s="49" customFormat="1" ht="15">
      <c r="B18" s="286"/>
      <c r="C18" s="286"/>
      <c r="D18" s="286"/>
      <c r="E18" s="286"/>
      <c r="F18" s="286"/>
      <c r="G18" s="286"/>
    </row>
    <row r="19" spans="1:7" s="49" customFormat="1" ht="15">
      <c r="A19" s="448" t="s">
        <v>228</v>
      </c>
      <c r="B19" s="448"/>
      <c r="C19" s="448"/>
      <c r="D19" s="448"/>
      <c r="E19" s="448"/>
      <c r="F19" s="448"/>
      <c r="G19" s="286"/>
    </row>
    <row r="20" spans="2:7" s="49" customFormat="1" ht="15">
      <c r="B20" s="286"/>
      <c r="C20" s="286"/>
      <c r="D20" s="286"/>
      <c r="E20" s="286"/>
      <c r="F20" s="286"/>
      <c r="G20" s="286"/>
    </row>
    <row r="21" spans="2:7" s="49" customFormat="1" ht="15">
      <c r="B21" s="286"/>
      <c r="C21" s="286"/>
      <c r="D21" s="286"/>
      <c r="E21" s="286"/>
      <c r="F21" s="286"/>
      <c r="G21" s="286"/>
    </row>
    <row r="22" spans="2:7" ht="15">
      <c r="B22" s="257"/>
      <c r="C22" s="257"/>
      <c r="D22" s="257"/>
      <c r="E22" s="257"/>
      <c r="F22" s="257"/>
      <c r="G22" s="257"/>
    </row>
    <row r="23" spans="2:7" ht="15">
      <c r="B23" s="257"/>
      <c r="C23" s="257"/>
      <c r="D23" s="257"/>
      <c r="E23" s="257"/>
      <c r="F23" s="257"/>
      <c r="G23" s="257"/>
    </row>
    <row r="24" spans="2:7" ht="15">
      <c r="B24" s="257"/>
      <c r="C24" s="257"/>
      <c r="D24" s="257"/>
      <c r="E24" s="257"/>
      <c r="F24" s="257"/>
      <c r="G24" s="257"/>
    </row>
  </sheetData>
  <sheetProtection/>
  <mergeCells count="9">
    <mergeCell ref="B6:F6"/>
    <mergeCell ref="A2:F2"/>
    <mergeCell ref="A3:F3"/>
    <mergeCell ref="A12:F12"/>
    <mergeCell ref="A19:F19"/>
    <mergeCell ref="A13:F13"/>
    <mergeCell ref="A14:F14"/>
    <mergeCell ref="A6:A7"/>
    <mergeCell ref="A11:D11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48"/>
  <sheetViews>
    <sheetView view="pageBreakPreview" zoomScaleSheetLayoutView="100" zoomScalePageLayoutView="0" workbookViewId="0" topLeftCell="A4">
      <selection activeCell="H11" sqref="H11"/>
    </sheetView>
  </sheetViews>
  <sheetFormatPr defaultColWidth="9.00390625" defaultRowHeight="15.75"/>
  <cols>
    <col min="1" max="1" width="9.00390625" style="4" customWidth="1"/>
    <col min="2" max="2" width="44.00390625" style="4" bestFit="1" customWidth="1"/>
    <col min="3" max="7" width="11.25390625" style="4" bestFit="1" customWidth="1"/>
    <col min="8" max="9" width="12.50390625" style="4" customWidth="1"/>
    <col min="10" max="16384" width="9.00390625" style="4" customWidth="1"/>
  </cols>
  <sheetData>
    <row r="2" ht="15.75">
      <c r="H2" s="18" t="s">
        <v>201</v>
      </c>
    </row>
    <row r="3" ht="15.75">
      <c r="H3" s="18" t="s">
        <v>54</v>
      </c>
    </row>
    <row r="4" ht="15.75">
      <c r="H4" s="18" t="str">
        <f>'приложение 1'!AJ4</f>
        <v>от « 05 » апреля 2013 г. № 185</v>
      </c>
    </row>
    <row r="6" spans="1:8" s="32" customFormat="1" ht="30" customHeight="1">
      <c r="A6" s="453" t="s">
        <v>202</v>
      </c>
      <c r="B6" s="453"/>
      <c r="C6" s="453"/>
      <c r="D6" s="453"/>
      <c r="E6" s="453"/>
      <c r="F6" s="453"/>
      <c r="G6" s="453"/>
      <c r="H6" s="453"/>
    </row>
    <row r="7" spans="1:8" s="32" customFormat="1" ht="22.5" customHeight="1">
      <c r="A7" s="454" t="s">
        <v>184</v>
      </c>
      <c r="B7" s="453"/>
      <c r="C7" s="453"/>
      <c r="D7" s="453"/>
      <c r="E7" s="453"/>
      <c r="F7" s="453"/>
      <c r="G7" s="453"/>
      <c r="H7" s="453"/>
    </row>
    <row r="8" ht="16.5" thickBot="1">
      <c r="A8" s="29"/>
    </row>
    <row r="9" spans="1:9" ht="48" customHeight="1" thickBot="1">
      <c r="A9" s="33" t="s">
        <v>9</v>
      </c>
      <c r="B9" s="34" t="s">
        <v>10</v>
      </c>
      <c r="C9" s="35" t="s">
        <v>129</v>
      </c>
      <c r="D9" s="35" t="s">
        <v>128</v>
      </c>
      <c r="E9" s="35" t="s">
        <v>134</v>
      </c>
      <c r="F9" s="35" t="s">
        <v>179</v>
      </c>
      <c r="G9" s="35" t="s">
        <v>224</v>
      </c>
      <c r="H9" s="33" t="s">
        <v>25</v>
      </c>
      <c r="I9" s="43"/>
    </row>
    <row r="10" spans="1:8" ht="15.75">
      <c r="A10" s="10">
        <v>1</v>
      </c>
      <c r="B10" s="9" t="s">
        <v>12</v>
      </c>
      <c r="C10" s="258">
        <f aca="true" t="shared" si="0" ref="C10:H10">C11+C18+C22</f>
        <v>52.39672</v>
      </c>
      <c r="D10" s="258">
        <f t="shared" si="0"/>
        <v>52.397000000000006</v>
      </c>
      <c r="E10" s="258">
        <f t="shared" si="0"/>
        <v>52.39672</v>
      </c>
      <c r="F10" s="258">
        <f t="shared" si="0"/>
        <v>52.397000000000006</v>
      </c>
      <c r="G10" s="258">
        <f t="shared" si="0"/>
        <v>52.39672</v>
      </c>
      <c r="H10" s="259">
        <f t="shared" si="0"/>
        <v>261.98416000000003</v>
      </c>
    </row>
    <row r="11" spans="1:8" ht="15.75">
      <c r="A11" s="15" t="s">
        <v>1</v>
      </c>
      <c r="B11" s="9" t="s">
        <v>13</v>
      </c>
      <c r="C11" s="260">
        <f>C12</f>
        <v>0</v>
      </c>
      <c r="D11" s="260">
        <f>D12</f>
        <v>0</v>
      </c>
      <c r="E11" s="260">
        <f>E12</f>
        <v>0</v>
      </c>
      <c r="F11" s="260">
        <f>F12</f>
        <v>0</v>
      </c>
      <c r="G11" s="260">
        <f>G12</f>
        <v>0</v>
      </c>
      <c r="H11" s="259">
        <f>C11+D11+E11+F11+G11</f>
        <v>0</v>
      </c>
    </row>
    <row r="12" spans="1:11" ht="15.75">
      <c r="A12" s="15" t="s">
        <v>14</v>
      </c>
      <c r="B12" s="9" t="s">
        <v>30</v>
      </c>
      <c r="C12" s="260">
        <v>0</v>
      </c>
      <c r="D12" s="260">
        <v>0</v>
      </c>
      <c r="E12" s="260">
        <v>0</v>
      </c>
      <c r="F12" s="260">
        <v>0</v>
      </c>
      <c r="G12" s="260">
        <v>0</v>
      </c>
      <c r="H12" s="259">
        <f>C12+D12+E12+F12+G12</f>
        <v>0</v>
      </c>
      <c r="I12" s="36"/>
      <c r="J12" s="36"/>
      <c r="K12" s="36"/>
    </row>
    <row r="13" spans="1:8" ht="15.75">
      <c r="A13" s="15" t="s">
        <v>23</v>
      </c>
      <c r="B13" s="9" t="s">
        <v>31</v>
      </c>
      <c r="C13" s="260"/>
      <c r="D13" s="260"/>
      <c r="E13" s="260"/>
      <c r="F13" s="260"/>
      <c r="G13" s="260"/>
      <c r="H13" s="261"/>
    </row>
    <row r="14" spans="1:8" ht="31.5">
      <c r="A14" s="15" t="s">
        <v>27</v>
      </c>
      <c r="B14" s="9" t="s">
        <v>40</v>
      </c>
      <c r="C14" s="260"/>
      <c r="D14" s="260"/>
      <c r="E14" s="260"/>
      <c r="F14" s="260"/>
      <c r="G14" s="260"/>
      <c r="H14" s="259"/>
    </row>
    <row r="15" spans="1:8" ht="31.5">
      <c r="A15" s="15" t="s">
        <v>28</v>
      </c>
      <c r="B15" s="9" t="s">
        <v>41</v>
      </c>
      <c r="C15" s="260"/>
      <c r="D15" s="260"/>
      <c r="E15" s="260"/>
      <c r="F15" s="260"/>
      <c r="G15" s="260"/>
      <c r="H15" s="261"/>
    </row>
    <row r="16" spans="1:8" ht="31.5">
      <c r="A16" s="15" t="s">
        <v>29</v>
      </c>
      <c r="B16" s="9" t="s">
        <v>42</v>
      </c>
      <c r="C16" s="260"/>
      <c r="D16" s="260"/>
      <c r="E16" s="260"/>
      <c r="F16" s="260"/>
      <c r="G16" s="260"/>
      <c r="H16" s="261"/>
    </row>
    <row r="17" spans="1:8" ht="15.75">
      <c r="A17" s="15" t="s">
        <v>70</v>
      </c>
      <c r="B17" s="9" t="s">
        <v>60</v>
      </c>
      <c r="C17" s="260"/>
      <c r="D17" s="260"/>
      <c r="E17" s="260"/>
      <c r="F17" s="260"/>
      <c r="G17" s="260"/>
      <c r="H17" s="261"/>
    </row>
    <row r="18" spans="1:8" ht="15.75">
      <c r="A18" s="15" t="s">
        <v>2</v>
      </c>
      <c r="B18" s="9" t="s">
        <v>15</v>
      </c>
      <c r="C18" s="260">
        <f aca="true" t="shared" si="1" ref="C18:H18">C19</f>
        <v>44.404</v>
      </c>
      <c r="D18" s="260">
        <f t="shared" si="1"/>
        <v>44.404</v>
      </c>
      <c r="E18" s="260">
        <f t="shared" si="1"/>
        <v>44.404</v>
      </c>
      <c r="F18" s="260">
        <f t="shared" si="1"/>
        <v>44.404</v>
      </c>
      <c r="G18" s="260">
        <f t="shared" si="1"/>
        <v>44.404</v>
      </c>
      <c r="H18" s="260">
        <f t="shared" si="1"/>
        <v>222.02</v>
      </c>
    </row>
    <row r="19" spans="1:8" ht="15.75">
      <c r="A19" s="15" t="s">
        <v>61</v>
      </c>
      <c r="B19" s="9" t="s">
        <v>64</v>
      </c>
      <c r="C19" s="260">
        <v>44.404</v>
      </c>
      <c r="D19" s="260">
        <v>44.404</v>
      </c>
      <c r="E19" s="260">
        <v>44.404</v>
      </c>
      <c r="F19" s="260">
        <v>44.404</v>
      </c>
      <c r="G19" s="260">
        <v>44.404</v>
      </c>
      <c r="H19" s="259">
        <f>C19+D19+E19+F19+G19</f>
        <v>222.02</v>
      </c>
    </row>
    <row r="20" spans="1:8" ht="15.75">
      <c r="A20" s="15" t="s">
        <v>62</v>
      </c>
      <c r="B20" s="9" t="s">
        <v>65</v>
      </c>
      <c r="C20" s="260"/>
      <c r="D20" s="260"/>
      <c r="E20" s="260"/>
      <c r="F20" s="260"/>
      <c r="G20" s="260"/>
      <c r="H20" s="261"/>
    </row>
    <row r="21" spans="1:8" ht="15.75">
      <c r="A21" s="15" t="s">
        <v>63</v>
      </c>
      <c r="B21" s="9" t="s">
        <v>66</v>
      </c>
      <c r="C21" s="260"/>
      <c r="D21" s="260"/>
      <c r="E21" s="260"/>
      <c r="F21" s="260"/>
      <c r="G21" s="260"/>
      <c r="H21" s="261"/>
    </row>
    <row r="22" spans="1:8" ht="15.75">
      <c r="A22" s="15" t="s">
        <v>8</v>
      </c>
      <c r="B22" s="9" t="s">
        <v>203</v>
      </c>
      <c r="C22" s="260">
        <f>ROUND((C11+C18)*0.18,5)</f>
        <v>7.99272</v>
      </c>
      <c r="D22" s="260">
        <f>ROUND((D11+D18)*0.18,3)</f>
        <v>7.993</v>
      </c>
      <c r="E22" s="260">
        <f>ROUND((E11+E18)*0.18,5)</f>
        <v>7.99272</v>
      </c>
      <c r="F22" s="260">
        <f>ROUND((F11+F18)*0.18,3)</f>
        <v>7.993</v>
      </c>
      <c r="G22" s="260">
        <f>ROUND((G11+G18)*0.18,5)</f>
        <v>7.99272</v>
      </c>
      <c r="H22" s="259">
        <f>C22+D22+E22+F22+G22</f>
        <v>39.96416</v>
      </c>
    </row>
    <row r="23" spans="1:8" ht="15.75">
      <c r="A23" s="15" t="s">
        <v>16</v>
      </c>
      <c r="B23" s="9" t="s">
        <v>17</v>
      </c>
      <c r="C23" s="260"/>
      <c r="D23" s="260"/>
      <c r="E23" s="260"/>
      <c r="F23" s="260"/>
      <c r="G23" s="260"/>
      <c r="H23" s="261"/>
    </row>
    <row r="24" spans="1:8" ht="15.75">
      <c r="A24" s="15" t="s">
        <v>18</v>
      </c>
      <c r="B24" s="9" t="s">
        <v>43</v>
      </c>
      <c r="C24" s="260"/>
      <c r="D24" s="260"/>
      <c r="E24" s="260"/>
      <c r="F24" s="260"/>
      <c r="G24" s="260"/>
      <c r="H24" s="261"/>
    </row>
    <row r="25" spans="1:8" ht="15.75">
      <c r="A25" s="15" t="s">
        <v>53</v>
      </c>
      <c r="B25" s="9" t="s">
        <v>69</v>
      </c>
      <c r="C25" s="260"/>
      <c r="D25" s="260"/>
      <c r="E25" s="260"/>
      <c r="F25" s="260"/>
      <c r="G25" s="260"/>
      <c r="H25" s="261"/>
    </row>
    <row r="26" spans="1:8" ht="15.75">
      <c r="A26" s="15" t="s">
        <v>3</v>
      </c>
      <c r="B26" s="9" t="s">
        <v>44</v>
      </c>
      <c r="C26" s="260"/>
      <c r="D26" s="260"/>
      <c r="E26" s="260"/>
      <c r="F26" s="260"/>
      <c r="G26" s="260"/>
      <c r="H26" s="261"/>
    </row>
    <row r="27" spans="1:8" ht="15.75">
      <c r="A27" s="15" t="s">
        <v>4</v>
      </c>
      <c r="B27" s="9" t="s">
        <v>47</v>
      </c>
      <c r="C27" s="260"/>
      <c r="D27" s="260"/>
      <c r="E27" s="260"/>
      <c r="F27" s="260"/>
      <c r="G27" s="260"/>
      <c r="H27" s="261"/>
    </row>
    <row r="28" spans="1:8" ht="15.75">
      <c r="A28" s="15" t="s">
        <v>5</v>
      </c>
      <c r="B28" s="9" t="s">
        <v>45</v>
      </c>
      <c r="C28" s="260"/>
      <c r="D28" s="260"/>
      <c r="E28" s="260"/>
      <c r="F28" s="260"/>
      <c r="G28" s="260"/>
      <c r="H28" s="261"/>
    </row>
    <row r="29" spans="1:8" ht="15.75">
      <c r="A29" s="16" t="s">
        <v>6</v>
      </c>
      <c r="B29" s="9" t="s">
        <v>46</v>
      </c>
      <c r="C29" s="260"/>
      <c r="D29" s="260"/>
      <c r="E29" s="260"/>
      <c r="F29" s="260"/>
      <c r="G29" s="260"/>
      <c r="H29" s="261"/>
    </row>
    <row r="30" spans="1:8" ht="15.75">
      <c r="A30" s="16" t="s">
        <v>7</v>
      </c>
      <c r="B30" s="9" t="s">
        <v>19</v>
      </c>
      <c r="C30" s="260"/>
      <c r="D30" s="260"/>
      <c r="E30" s="260"/>
      <c r="F30" s="260"/>
      <c r="G30" s="260"/>
      <c r="H30" s="261"/>
    </row>
    <row r="31" spans="1:8" ht="15.75">
      <c r="A31" s="15" t="s">
        <v>32</v>
      </c>
      <c r="B31" s="9" t="s">
        <v>26</v>
      </c>
      <c r="C31" s="260"/>
      <c r="D31" s="260"/>
      <c r="E31" s="260"/>
      <c r="F31" s="260"/>
      <c r="G31" s="260"/>
      <c r="H31" s="261"/>
    </row>
    <row r="32" spans="1:8" ht="15.75">
      <c r="A32" s="17" t="s">
        <v>36</v>
      </c>
      <c r="B32" s="14" t="s">
        <v>68</v>
      </c>
      <c r="C32" s="262"/>
      <c r="D32" s="262"/>
      <c r="E32" s="262"/>
      <c r="F32" s="262"/>
      <c r="G32" s="262"/>
      <c r="H32" s="263"/>
    </row>
    <row r="33" spans="1:8" ht="16.5" thickBot="1">
      <c r="A33" s="17" t="s">
        <v>67</v>
      </c>
      <c r="B33" s="14" t="s">
        <v>20</v>
      </c>
      <c r="C33" s="262"/>
      <c r="D33" s="262"/>
      <c r="E33" s="262"/>
      <c r="F33" s="262"/>
      <c r="G33" s="262"/>
      <c r="H33" s="263"/>
    </row>
    <row r="34" spans="1:8" ht="16.5" customHeight="1">
      <c r="A34" s="22"/>
      <c r="B34" s="25" t="s">
        <v>11</v>
      </c>
      <c r="C34" s="264">
        <f>C10+C26</f>
        <v>52.39672</v>
      </c>
      <c r="D34" s="264">
        <f>D10+D26</f>
        <v>52.397000000000006</v>
      </c>
      <c r="E34" s="264">
        <f>E10+E26</f>
        <v>52.39672</v>
      </c>
      <c r="F34" s="264">
        <f>F10+F26</f>
        <v>52.397000000000006</v>
      </c>
      <c r="G34" s="264">
        <f>G10+G26</f>
        <v>52.39672</v>
      </c>
      <c r="H34" s="265">
        <f>C34+D34+E34+F34+G34</f>
        <v>261.98416000000003</v>
      </c>
    </row>
    <row r="35" spans="1:8" ht="16.5" customHeight="1">
      <c r="A35" s="23"/>
      <c r="B35" s="26" t="s">
        <v>57</v>
      </c>
      <c r="C35" s="266"/>
      <c r="D35" s="266"/>
      <c r="E35" s="266"/>
      <c r="F35" s="266"/>
      <c r="G35" s="266"/>
      <c r="H35" s="267"/>
    </row>
    <row r="36" spans="1:8" ht="16.5" customHeight="1">
      <c r="A36" s="23"/>
      <c r="B36" s="27" t="s">
        <v>58</v>
      </c>
      <c r="C36" s="266"/>
      <c r="D36" s="266"/>
      <c r="E36" s="266"/>
      <c r="F36" s="266"/>
      <c r="G36" s="266"/>
      <c r="H36" s="267"/>
    </row>
    <row r="37" spans="1:8" ht="16.5" customHeight="1" thickBot="1">
      <c r="A37" s="24"/>
      <c r="B37" s="28" t="s">
        <v>59</v>
      </c>
      <c r="C37" s="268"/>
      <c r="D37" s="268"/>
      <c r="E37" s="268"/>
      <c r="F37" s="268"/>
      <c r="G37" s="268"/>
      <c r="H37" s="269"/>
    </row>
    <row r="38" spans="1:8" ht="15.75">
      <c r="A38" s="7"/>
      <c r="B38" s="12"/>
      <c r="C38" s="7"/>
      <c r="D38" s="7"/>
      <c r="E38" s="7"/>
      <c r="F38" s="7"/>
      <c r="G38" s="7"/>
      <c r="H38" s="7"/>
    </row>
    <row r="39" spans="1:8" ht="18" customHeight="1">
      <c r="A39" s="452" t="s">
        <v>39</v>
      </c>
      <c r="B39" s="452"/>
      <c r="C39" s="452"/>
      <c r="D39" s="452"/>
      <c r="E39" s="452"/>
      <c r="F39" s="452"/>
      <c r="G39" s="452"/>
      <c r="H39" s="452"/>
    </row>
    <row r="40" spans="1:8" ht="15.75" customHeight="1">
      <c r="A40" s="452" t="s">
        <v>71</v>
      </c>
      <c r="B40" s="452"/>
      <c r="C40" s="452"/>
      <c r="D40" s="452"/>
      <c r="E40" s="452"/>
      <c r="F40" s="452"/>
      <c r="G40" s="452"/>
      <c r="H40" s="452"/>
    </row>
    <row r="41" spans="1:2" ht="15.75">
      <c r="A41" s="3"/>
      <c r="B41" s="7"/>
    </row>
    <row r="42" ht="15.75">
      <c r="A42" s="3"/>
    </row>
    <row r="43" ht="15.75">
      <c r="A43" s="3"/>
    </row>
    <row r="44" spans="1:8" ht="15.75">
      <c r="A44" s="455" t="s">
        <v>229</v>
      </c>
      <c r="B44" s="455"/>
      <c r="C44" s="455"/>
      <c r="D44" s="455"/>
      <c r="E44" s="455"/>
      <c r="F44" s="455"/>
      <c r="G44" s="455"/>
      <c r="H44" s="455"/>
    </row>
    <row r="45" ht="15.75">
      <c r="A45" s="3"/>
    </row>
    <row r="46" spans="1:8" ht="15.75">
      <c r="A46" s="37"/>
      <c r="C46" s="38"/>
      <c r="D46" s="38"/>
      <c r="F46" s="38"/>
      <c r="H46" s="39"/>
    </row>
    <row r="47" spans="3:6" ht="15.75">
      <c r="C47" s="30"/>
      <c r="D47" s="30"/>
      <c r="F47" s="30"/>
    </row>
    <row r="48" spans="4:6" ht="15.75">
      <c r="D48" s="29"/>
      <c r="F48" s="29"/>
    </row>
  </sheetData>
  <sheetProtection/>
  <mergeCells count="5">
    <mergeCell ref="A39:H39"/>
    <mergeCell ref="A6:H6"/>
    <mergeCell ref="A40:H40"/>
    <mergeCell ref="A7:H7"/>
    <mergeCell ref="A44:H44"/>
  </mergeCells>
  <printOptions/>
  <pageMargins left="0.75" right="0.75" top="1" bottom="1" header="0.5" footer="0.5"/>
  <pageSetup fitToHeight="0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6"/>
  <sheetViews>
    <sheetView view="pageBreakPreview" zoomScale="120" zoomScaleSheetLayoutView="120" zoomScalePageLayoutView="0" workbookViewId="0" topLeftCell="A1">
      <selection activeCell="CR45" sqref="CR45"/>
    </sheetView>
  </sheetViews>
  <sheetFormatPr defaultColWidth="0.74609375" defaultRowHeight="15.75"/>
  <cols>
    <col min="1" max="1" width="3.75390625" style="198" customWidth="1"/>
    <col min="2" max="2" width="24.875" style="45" customWidth="1"/>
    <col min="3" max="3" width="3.875" style="45" customWidth="1"/>
    <col min="4" max="4" width="4.25390625" style="45" customWidth="1"/>
    <col min="5" max="5" width="3.875" style="207" customWidth="1"/>
    <col min="6" max="6" width="3.875" style="45" customWidth="1"/>
    <col min="7" max="7" width="4.375" style="45" customWidth="1"/>
    <col min="8" max="8" width="3.875" style="207" customWidth="1"/>
    <col min="9" max="9" width="3.875" style="45" customWidth="1"/>
    <col min="10" max="10" width="4.875" style="45" customWidth="1"/>
    <col min="11" max="11" width="3.875" style="207" customWidth="1"/>
    <col min="12" max="13" width="3.875" style="45" customWidth="1"/>
    <col min="14" max="14" width="3.875" style="207" customWidth="1"/>
    <col min="15" max="16" width="3.875" style="45" customWidth="1"/>
    <col min="17" max="17" width="3.875" style="207" customWidth="1"/>
    <col min="18" max="18" width="3.875" style="45" customWidth="1"/>
    <col min="19" max="19" width="4.25390625" style="45" customWidth="1"/>
    <col min="20" max="20" width="3.875" style="207" customWidth="1"/>
    <col min="21" max="21" width="3.625" style="45" customWidth="1"/>
    <col min="22" max="22" width="4.50390625" style="45" customWidth="1"/>
    <col min="23" max="23" width="3.625" style="207" customWidth="1"/>
    <col min="24" max="25" width="3.625" style="45" customWidth="1"/>
    <col min="26" max="26" width="4.50390625" style="207" customWidth="1"/>
    <col min="27" max="28" width="3.625" style="45" customWidth="1"/>
    <col min="29" max="29" width="3.625" style="207" customWidth="1"/>
    <col min="30" max="31" width="3.625" style="45" customWidth="1"/>
    <col min="32" max="32" width="3.625" style="207" customWidth="1"/>
    <col min="33" max="34" width="3.625" style="45" customWidth="1"/>
    <col min="35" max="35" width="4.25390625" style="207" customWidth="1"/>
    <col min="36" max="36" width="3.625" style="45" customWidth="1"/>
    <col min="37" max="37" width="4.25390625" style="45" customWidth="1"/>
    <col min="38" max="38" width="3.625" style="207" customWidth="1"/>
    <col min="39" max="39" width="8.00390625" style="45" customWidth="1"/>
    <col min="40" max="41" width="3.625" style="45" customWidth="1"/>
    <col min="42" max="42" width="3.625" style="207" customWidth="1"/>
    <col min="43" max="44" width="3.625" style="45" customWidth="1"/>
    <col min="45" max="45" width="3.625" style="207" customWidth="1"/>
    <col min="46" max="47" width="3.625" style="45" customWidth="1"/>
    <col min="48" max="48" width="3.625" style="207" customWidth="1"/>
    <col min="49" max="49" width="3.625" style="45" customWidth="1"/>
    <col min="50" max="50" width="4.375" style="45" customWidth="1"/>
    <col min="51" max="51" width="3.625" style="207" customWidth="1"/>
    <col min="52" max="52" width="3.625" style="45" customWidth="1"/>
    <col min="53" max="53" width="4.375" style="45" customWidth="1"/>
    <col min="54" max="54" width="3.625" style="207" customWidth="1"/>
    <col min="55" max="56" width="3.625" style="45" customWidth="1"/>
    <col min="57" max="57" width="3.625" style="207" customWidth="1"/>
    <col min="58" max="59" width="3.625" style="45" customWidth="1"/>
    <col min="60" max="60" width="3.625" style="207" customWidth="1"/>
    <col min="61" max="62" width="3.625" style="45" customWidth="1"/>
    <col min="63" max="63" width="3.625" style="207" customWidth="1"/>
    <col min="64" max="65" width="3.625" style="45" customWidth="1"/>
    <col min="66" max="66" width="3.625" style="207" customWidth="1"/>
    <col min="67" max="67" width="3.625" style="45" customWidth="1"/>
    <col min="68" max="68" width="4.625" style="45" customWidth="1"/>
    <col min="69" max="69" width="3.625" style="207" customWidth="1"/>
    <col min="70" max="70" width="4.00390625" style="45" customWidth="1"/>
    <col min="71" max="71" width="3.875" style="45" customWidth="1"/>
    <col min="72" max="72" width="4.25390625" style="45" customWidth="1"/>
    <col min="73" max="73" width="4.625" style="45" customWidth="1"/>
    <col min="74" max="74" width="4.875" style="45" customWidth="1"/>
    <col min="75" max="75" width="4.75390625" style="45" customWidth="1"/>
    <col min="76" max="78" width="4.625" style="45" customWidth="1"/>
    <col min="79" max="79" width="5.625" style="45" customWidth="1"/>
    <col min="80" max="80" width="0.74609375" style="45" customWidth="1"/>
    <col min="81" max="16384" width="0.74609375" style="45" customWidth="1"/>
  </cols>
  <sheetData>
    <row r="1" spans="1:79" s="46" customFormat="1" ht="12" customHeight="1">
      <c r="A1" s="197"/>
      <c r="E1" s="204"/>
      <c r="H1" s="204"/>
      <c r="K1" s="204"/>
      <c r="N1" s="204"/>
      <c r="Q1" s="204"/>
      <c r="T1" s="204"/>
      <c r="W1" s="204"/>
      <c r="Z1" s="204"/>
      <c r="AC1" s="204"/>
      <c r="AF1" s="204"/>
      <c r="AI1" s="204"/>
      <c r="AL1" s="204"/>
      <c r="AP1" s="204"/>
      <c r="AS1" s="204"/>
      <c r="AV1" s="204"/>
      <c r="AY1" s="204"/>
      <c r="BB1" s="204"/>
      <c r="BE1" s="204"/>
      <c r="BH1" s="204"/>
      <c r="BK1" s="204"/>
      <c r="BN1" s="204"/>
      <c r="BQ1" s="204"/>
      <c r="BV1" s="71"/>
      <c r="BW1" s="71"/>
      <c r="BX1" s="71"/>
      <c r="BY1" s="480" t="s">
        <v>187</v>
      </c>
      <c r="BZ1" s="481"/>
      <c r="CA1" s="481"/>
    </row>
    <row r="2" spans="1:79" s="46" customFormat="1" ht="9.75" customHeight="1">
      <c r="A2" s="197"/>
      <c r="E2" s="204"/>
      <c r="H2" s="204"/>
      <c r="K2" s="204"/>
      <c r="N2" s="204"/>
      <c r="Q2" s="204"/>
      <c r="T2" s="204"/>
      <c r="W2" s="204"/>
      <c r="Z2" s="204"/>
      <c r="AC2" s="204"/>
      <c r="AF2" s="204"/>
      <c r="AI2" s="204"/>
      <c r="AL2" s="204"/>
      <c r="AP2" s="204"/>
      <c r="AS2" s="204"/>
      <c r="AT2" s="52"/>
      <c r="AU2" s="52"/>
      <c r="AV2" s="204"/>
      <c r="AW2" s="52"/>
      <c r="AX2" s="52"/>
      <c r="AY2" s="204"/>
      <c r="AZ2" s="52"/>
      <c r="BA2" s="52"/>
      <c r="BB2" s="204"/>
      <c r="BC2" s="52"/>
      <c r="BD2" s="52"/>
      <c r="BE2" s="204"/>
      <c r="BH2" s="204"/>
      <c r="BI2" s="52"/>
      <c r="BJ2" s="52"/>
      <c r="BK2" s="204"/>
      <c r="BN2" s="204"/>
      <c r="BQ2" s="204"/>
      <c r="BY2" s="482" t="str">
        <f>'приложение 1'!AJ3</f>
        <v>к приказу Минэнерго России</v>
      </c>
      <c r="BZ2" s="483"/>
      <c r="CA2" s="483"/>
    </row>
    <row r="3" spans="1:79" s="46" customFormat="1" ht="9.75" customHeight="1">
      <c r="A3" s="197"/>
      <c r="E3" s="204"/>
      <c r="H3" s="204"/>
      <c r="K3" s="204"/>
      <c r="N3" s="204"/>
      <c r="Q3" s="204"/>
      <c r="T3" s="204"/>
      <c r="W3" s="204"/>
      <c r="Z3" s="204"/>
      <c r="AC3" s="204"/>
      <c r="AF3" s="204"/>
      <c r="AI3" s="204"/>
      <c r="AL3" s="204"/>
      <c r="AP3" s="204"/>
      <c r="AS3" s="204"/>
      <c r="AT3" s="52"/>
      <c r="AU3" s="52"/>
      <c r="AV3" s="204"/>
      <c r="AW3" s="52"/>
      <c r="AX3" s="52"/>
      <c r="AY3" s="204"/>
      <c r="AZ3" s="52"/>
      <c r="BA3" s="52"/>
      <c r="BB3" s="204"/>
      <c r="BC3" s="52"/>
      <c r="BD3" s="52"/>
      <c r="BE3" s="204"/>
      <c r="BH3" s="204"/>
      <c r="BI3" s="52"/>
      <c r="BJ3" s="52"/>
      <c r="BK3" s="204"/>
      <c r="BN3" s="204"/>
      <c r="BQ3" s="204"/>
      <c r="BX3" s="484" t="str">
        <f>'приложение 1'!AJ4</f>
        <v>от « 05 » апреля 2013 г. № 185</v>
      </c>
      <c r="BY3" s="485"/>
      <c r="BZ3" s="485"/>
      <c r="CA3" s="485"/>
    </row>
    <row r="4" spans="1:79" s="50" customFormat="1" ht="12.75">
      <c r="A4" s="488" t="s">
        <v>189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488"/>
      <c r="BL4" s="488"/>
      <c r="BM4" s="488"/>
      <c r="BN4" s="488"/>
      <c r="BO4" s="488"/>
      <c r="BP4" s="488"/>
      <c r="BQ4" s="488"/>
      <c r="BR4" s="488"/>
      <c r="BS4" s="488"/>
      <c r="BT4" s="488"/>
      <c r="BU4" s="488"/>
      <c r="BV4" s="488"/>
      <c r="BW4" s="488"/>
      <c r="BX4" s="488"/>
      <c r="BY4" s="488"/>
      <c r="BZ4" s="488"/>
      <c r="CA4" s="488"/>
    </row>
    <row r="5" spans="1:79" s="50" customFormat="1" ht="12.75">
      <c r="A5" s="491" t="s">
        <v>184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8"/>
      <c r="AO5" s="488"/>
      <c r="AP5" s="488"/>
      <c r="AQ5" s="488"/>
      <c r="AR5" s="488"/>
      <c r="AS5" s="488"/>
      <c r="AT5" s="488"/>
      <c r="AU5" s="488"/>
      <c r="AV5" s="488"/>
      <c r="AW5" s="488"/>
      <c r="AX5" s="488"/>
      <c r="AY5" s="488"/>
      <c r="AZ5" s="488"/>
      <c r="BA5" s="488"/>
      <c r="BB5" s="488"/>
      <c r="BC5" s="488"/>
      <c r="BD5" s="488"/>
      <c r="BE5" s="488"/>
      <c r="BF5" s="488"/>
      <c r="BG5" s="488"/>
      <c r="BH5" s="488"/>
      <c r="BI5" s="488"/>
      <c r="BJ5" s="488"/>
      <c r="BK5" s="488"/>
      <c r="BL5" s="488"/>
      <c r="BM5" s="488"/>
      <c r="BN5" s="488"/>
      <c r="BO5" s="488"/>
      <c r="BP5" s="488"/>
      <c r="BQ5" s="488"/>
      <c r="BR5" s="488"/>
      <c r="BS5" s="488"/>
      <c r="BT5" s="488"/>
      <c r="BU5" s="488"/>
      <c r="BV5" s="488"/>
      <c r="BW5" s="488"/>
      <c r="BX5" s="488"/>
      <c r="BY5" s="488"/>
      <c r="BZ5" s="488"/>
      <c r="CA5" s="488"/>
    </row>
    <row r="6" spans="1:79" s="49" customFormat="1" ht="15.75" thickBot="1">
      <c r="A6" s="198"/>
      <c r="E6" s="205"/>
      <c r="H6" s="205"/>
      <c r="K6" s="205"/>
      <c r="N6" s="205"/>
      <c r="Q6" s="205"/>
      <c r="T6" s="205"/>
      <c r="W6" s="205"/>
      <c r="Z6" s="205"/>
      <c r="AC6" s="205"/>
      <c r="AF6" s="205"/>
      <c r="AI6" s="205"/>
      <c r="AL6" s="205"/>
      <c r="AP6" s="205"/>
      <c r="AS6" s="205"/>
      <c r="AV6" s="205"/>
      <c r="AY6" s="205"/>
      <c r="BB6" s="205"/>
      <c r="BE6" s="205"/>
      <c r="BH6" s="205"/>
      <c r="BK6" s="205"/>
      <c r="BN6" s="205"/>
      <c r="BQ6" s="205"/>
      <c r="CA6" s="81"/>
    </row>
    <row r="7" spans="1:79" s="46" customFormat="1" ht="15" customHeight="1" thickBot="1">
      <c r="A7" s="467" t="s">
        <v>0</v>
      </c>
      <c r="B7" s="469" t="s">
        <v>119</v>
      </c>
      <c r="C7" s="493" t="s">
        <v>118</v>
      </c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94"/>
      <c r="U7" s="467" t="s">
        <v>117</v>
      </c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6"/>
      <c r="AL7" s="492"/>
      <c r="AM7" s="458" t="s">
        <v>188</v>
      </c>
      <c r="AN7" s="486" t="s">
        <v>116</v>
      </c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486"/>
      <c r="BF7" s="486"/>
      <c r="BG7" s="486"/>
      <c r="BH7" s="486"/>
      <c r="BI7" s="486"/>
      <c r="BJ7" s="486"/>
      <c r="BK7" s="486"/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7"/>
    </row>
    <row r="8" spans="1:79" s="46" customFormat="1" ht="15" customHeight="1">
      <c r="A8" s="468"/>
      <c r="B8" s="470"/>
      <c r="C8" s="495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96"/>
      <c r="U8" s="468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73"/>
      <c r="AM8" s="459"/>
      <c r="AN8" s="464" t="s">
        <v>124</v>
      </c>
      <c r="AO8" s="465"/>
      <c r="AP8" s="465"/>
      <c r="AQ8" s="465"/>
      <c r="AR8" s="465"/>
      <c r="AS8" s="465"/>
      <c r="AT8" s="465"/>
      <c r="AU8" s="465"/>
      <c r="AV8" s="465"/>
      <c r="AW8" s="465"/>
      <c r="AX8" s="465"/>
      <c r="AY8" s="465"/>
      <c r="AZ8" s="465"/>
      <c r="BA8" s="465"/>
      <c r="BB8" s="465"/>
      <c r="BC8" s="474" t="s">
        <v>128</v>
      </c>
      <c r="BD8" s="475"/>
      <c r="BE8" s="476"/>
      <c r="BF8" s="474" t="s">
        <v>180</v>
      </c>
      <c r="BG8" s="475"/>
      <c r="BH8" s="476"/>
      <c r="BI8" s="456" t="s">
        <v>179</v>
      </c>
      <c r="BJ8" s="456"/>
      <c r="BK8" s="456"/>
      <c r="BL8" s="456" t="s">
        <v>224</v>
      </c>
      <c r="BM8" s="456"/>
      <c r="BN8" s="456"/>
      <c r="BO8" s="465" t="s">
        <v>25</v>
      </c>
      <c r="BP8" s="465"/>
      <c r="BQ8" s="466"/>
      <c r="BR8" s="464" t="s">
        <v>124</v>
      </c>
      <c r="BS8" s="465"/>
      <c r="BT8" s="465"/>
      <c r="BU8" s="465"/>
      <c r="BV8" s="465"/>
      <c r="BW8" s="456" t="s">
        <v>128</v>
      </c>
      <c r="BX8" s="456" t="s">
        <v>133</v>
      </c>
      <c r="BY8" s="456" t="s">
        <v>179</v>
      </c>
      <c r="BZ8" s="456" t="s">
        <v>224</v>
      </c>
      <c r="CA8" s="466" t="s">
        <v>25</v>
      </c>
    </row>
    <row r="9" spans="1:79" s="46" customFormat="1" ht="24" customHeight="1">
      <c r="A9" s="468"/>
      <c r="B9" s="470"/>
      <c r="C9" s="497">
        <v>2018</v>
      </c>
      <c r="D9" s="471"/>
      <c r="E9" s="472"/>
      <c r="F9" s="470">
        <v>2019</v>
      </c>
      <c r="G9" s="471"/>
      <c r="H9" s="472"/>
      <c r="I9" s="470">
        <v>2020</v>
      </c>
      <c r="J9" s="471"/>
      <c r="K9" s="472"/>
      <c r="L9" s="470">
        <v>2021</v>
      </c>
      <c r="M9" s="489"/>
      <c r="N9" s="490"/>
      <c r="O9" s="470">
        <v>2022</v>
      </c>
      <c r="P9" s="489"/>
      <c r="Q9" s="490"/>
      <c r="R9" s="470" t="s">
        <v>25</v>
      </c>
      <c r="S9" s="489"/>
      <c r="T9" s="498"/>
      <c r="U9" s="471">
        <v>2018</v>
      </c>
      <c r="V9" s="471"/>
      <c r="W9" s="472"/>
      <c r="X9" s="470">
        <v>2019</v>
      </c>
      <c r="Y9" s="471"/>
      <c r="Z9" s="472"/>
      <c r="AA9" s="470">
        <v>2020</v>
      </c>
      <c r="AB9" s="471"/>
      <c r="AC9" s="472"/>
      <c r="AD9" s="470">
        <v>2021</v>
      </c>
      <c r="AE9" s="489"/>
      <c r="AF9" s="490"/>
      <c r="AG9" s="470">
        <v>2022</v>
      </c>
      <c r="AH9" s="489"/>
      <c r="AI9" s="490"/>
      <c r="AJ9" s="457" t="s">
        <v>25</v>
      </c>
      <c r="AK9" s="457"/>
      <c r="AL9" s="473"/>
      <c r="AM9" s="460"/>
      <c r="AN9" s="461" t="s">
        <v>115</v>
      </c>
      <c r="AO9" s="462"/>
      <c r="AP9" s="462"/>
      <c r="AQ9" s="462" t="s">
        <v>114</v>
      </c>
      <c r="AR9" s="462"/>
      <c r="AS9" s="462"/>
      <c r="AT9" s="462" t="s">
        <v>113</v>
      </c>
      <c r="AU9" s="462"/>
      <c r="AV9" s="462"/>
      <c r="AW9" s="462" t="s">
        <v>112</v>
      </c>
      <c r="AX9" s="462"/>
      <c r="AY9" s="462"/>
      <c r="AZ9" s="462" t="s">
        <v>111</v>
      </c>
      <c r="BA9" s="462"/>
      <c r="BB9" s="462"/>
      <c r="BC9" s="477"/>
      <c r="BD9" s="478"/>
      <c r="BE9" s="479"/>
      <c r="BF9" s="477"/>
      <c r="BG9" s="478"/>
      <c r="BH9" s="479"/>
      <c r="BI9" s="457"/>
      <c r="BJ9" s="457"/>
      <c r="BK9" s="457"/>
      <c r="BL9" s="457"/>
      <c r="BM9" s="457"/>
      <c r="BN9" s="457"/>
      <c r="BO9" s="462"/>
      <c r="BP9" s="462"/>
      <c r="BQ9" s="463"/>
      <c r="BR9" s="77" t="s">
        <v>115</v>
      </c>
      <c r="BS9" s="69" t="s">
        <v>114</v>
      </c>
      <c r="BT9" s="69" t="s">
        <v>113</v>
      </c>
      <c r="BU9" s="69" t="s">
        <v>112</v>
      </c>
      <c r="BV9" s="69" t="s">
        <v>111</v>
      </c>
      <c r="BW9" s="457"/>
      <c r="BX9" s="457"/>
      <c r="BY9" s="457"/>
      <c r="BZ9" s="457"/>
      <c r="CA9" s="463"/>
    </row>
    <row r="10" spans="1:79" s="46" customFormat="1" ht="27.75" customHeight="1">
      <c r="A10" s="468"/>
      <c r="B10" s="470"/>
      <c r="C10" s="77" t="s">
        <v>94</v>
      </c>
      <c r="D10" s="69" t="s">
        <v>93</v>
      </c>
      <c r="E10" s="206" t="s">
        <v>141</v>
      </c>
      <c r="F10" s="69" t="s">
        <v>94</v>
      </c>
      <c r="G10" s="69" t="s">
        <v>93</v>
      </c>
      <c r="H10" s="206" t="s">
        <v>141</v>
      </c>
      <c r="I10" s="69" t="s">
        <v>94</v>
      </c>
      <c r="J10" s="69" t="s">
        <v>93</v>
      </c>
      <c r="K10" s="206" t="s">
        <v>141</v>
      </c>
      <c r="L10" s="69" t="s">
        <v>94</v>
      </c>
      <c r="M10" s="69" t="s">
        <v>93</v>
      </c>
      <c r="N10" s="206" t="s">
        <v>141</v>
      </c>
      <c r="O10" s="69" t="s">
        <v>94</v>
      </c>
      <c r="P10" s="69" t="s">
        <v>93</v>
      </c>
      <c r="Q10" s="206" t="s">
        <v>141</v>
      </c>
      <c r="R10" s="69" t="s">
        <v>94</v>
      </c>
      <c r="S10" s="69" t="s">
        <v>93</v>
      </c>
      <c r="T10" s="302" t="s">
        <v>141</v>
      </c>
      <c r="U10" s="77" t="s">
        <v>94</v>
      </c>
      <c r="V10" s="69" t="s">
        <v>93</v>
      </c>
      <c r="W10" s="206" t="s">
        <v>141</v>
      </c>
      <c r="X10" s="69" t="s">
        <v>94</v>
      </c>
      <c r="Y10" s="69" t="s">
        <v>93</v>
      </c>
      <c r="Z10" s="206" t="s">
        <v>141</v>
      </c>
      <c r="AA10" s="69" t="s">
        <v>94</v>
      </c>
      <c r="AB10" s="69" t="s">
        <v>93</v>
      </c>
      <c r="AC10" s="206" t="s">
        <v>141</v>
      </c>
      <c r="AD10" s="69" t="s">
        <v>94</v>
      </c>
      <c r="AE10" s="69" t="s">
        <v>93</v>
      </c>
      <c r="AF10" s="206" t="s">
        <v>141</v>
      </c>
      <c r="AG10" s="69" t="s">
        <v>94</v>
      </c>
      <c r="AH10" s="69" t="s">
        <v>93</v>
      </c>
      <c r="AI10" s="206" t="s">
        <v>141</v>
      </c>
      <c r="AJ10" s="69" t="s">
        <v>94</v>
      </c>
      <c r="AK10" s="69" t="s">
        <v>93</v>
      </c>
      <c r="AL10" s="209" t="s">
        <v>141</v>
      </c>
      <c r="AM10" s="213" t="s">
        <v>110</v>
      </c>
      <c r="AN10" s="77" t="s">
        <v>94</v>
      </c>
      <c r="AO10" s="69" t="s">
        <v>93</v>
      </c>
      <c r="AP10" s="206" t="s">
        <v>141</v>
      </c>
      <c r="AQ10" s="69" t="s">
        <v>94</v>
      </c>
      <c r="AR10" s="69" t="s">
        <v>93</v>
      </c>
      <c r="AS10" s="206" t="s">
        <v>141</v>
      </c>
      <c r="AT10" s="69" t="s">
        <v>94</v>
      </c>
      <c r="AU10" s="69" t="s">
        <v>93</v>
      </c>
      <c r="AV10" s="206" t="s">
        <v>141</v>
      </c>
      <c r="AW10" s="69" t="s">
        <v>94</v>
      </c>
      <c r="AX10" s="69" t="s">
        <v>93</v>
      </c>
      <c r="AY10" s="206" t="s">
        <v>141</v>
      </c>
      <c r="AZ10" s="69" t="s">
        <v>94</v>
      </c>
      <c r="BA10" s="69" t="s">
        <v>93</v>
      </c>
      <c r="BB10" s="206" t="s">
        <v>141</v>
      </c>
      <c r="BC10" s="69" t="s">
        <v>94</v>
      </c>
      <c r="BD10" s="69" t="s">
        <v>93</v>
      </c>
      <c r="BE10" s="206" t="s">
        <v>141</v>
      </c>
      <c r="BF10" s="69" t="s">
        <v>94</v>
      </c>
      <c r="BG10" s="69" t="s">
        <v>93</v>
      </c>
      <c r="BH10" s="206" t="s">
        <v>141</v>
      </c>
      <c r="BI10" s="69" t="s">
        <v>94</v>
      </c>
      <c r="BJ10" s="69" t="s">
        <v>93</v>
      </c>
      <c r="BK10" s="206" t="s">
        <v>141</v>
      </c>
      <c r="BL10" s="69" t="s">
        <v>94</v>
      </c>
      <c r="BM10" s="69" t="s">
        <v>93</v>
      </c>
      <c r="BN10" s="206" t="s">
        <v>141</v>
      </c>
      <c r="BO10" s="69" t="s">
        <v>94</v>
      </c>
      <c r="BP10" s="69" t="s">
        <v>93</v>
      </c>
      <c r="BQ10" s="209" t="s">
        <v>141</v>
      </c>
      <c r="BR10" s="461" t="s">
        <v>110</v>
      </c>
      <c r="BS10" s="462"/>
      <c r="BT10" s="462"/>
      <c r="BU10" s="462"/>
      <c r="BV10" s="462"/>
      <c r="BW10" s="462"/>
      <c r="BX10" s="462"/>
      <c r="BY10" s="462"/>
      <c r="BZ10" s="462"/>
      <c r="CA10" s="463"/>
    </row>
    <row r="11" spans="1:79" s="46" customFormat="1" ht="15" customHeight="1">
      <c r="A11" s="214">
        <v>1</v>
      </c>
      <c r="B11" s="70">
        <v>2</v>
      </c>
      <c r="C11" s="77">
        <v>3</v>
      </c>
      <c r="D11" s="69">
        <v>4</v>
      </c>
      <c r="E11" s="206">
        <v>5</v>
      </c>
      <c r="F11" s="69">
        <v>6</v>
      </c>
      <c r="G11" s="69">
        <v>7</v>
      </c>
      <c r="H11" s="206">
        <v>8</v>
      </c>
      <c r="I11" s="69">
        <v>9</v>
      </c>
      <c r="J11" s="69">
        <v>10</v>
      </c>
      <c r="K11" s="206">
        <v>11</v>
      </c>
      <c r="L11" s="69">
        <v>12</v>
      </c>
      <c r="M11" s="69">
        <v>13</v>
      </c>
      <c r="N11" s="206">
        <v>14</v>
      </c>
      <c r="O11" s="69">
        <v>15</v>
      </c>
      <c r="P11" s="69">
        <v>16</v>
      </c>
      <c r="Q11" s="206">
        <v>17</v>
      </c>
      <c r="R11" s="69">
        <v>18</v>
      </c>
      <c r="S11" s="69">
        <v>19</v>
      </c>
      <c r="T11" s="302">
        <v>20</v>
      </c>
      <c r="U11" s="77">
        <v>21</v>
      </c>
      <c r="V11" s="69">
        <v>22</v>
      </c>
      <c r="W11" s="206">
        <v>23</v>
      </c>
      <c r="X11" s="69">
        <v>24</v>
      </c>
      <c r="Y11" s="69">
        <v>25</v>
      </c>
      <c r="Z11" s="206">
        <v>26</v>
      </c>
      <c r="AA11" s="69">
        <v>27</v>
      </c>
      <c r="AB11" s="69">
        <v>28</v>
      </c>
      <c r="AC11" s="206">
        <v>29</v>
      </c>
      <c r="AD11" s="69">
        <v>30</v>
      </c>
      <c r="AE11" s="69">
        <v>31</v>
      </c>
      <c r="AF11" s="206">
        <v>32</v>
      </c>
      <c r="AG11" s="69">
        <v>33</v>
      </c>
      <c r="AH11" s="69">
        <v>34</v>
      </c>
      <c r="AI11" s="206">
        <v>35</v>
      </c>
      <c r="AJ11" s="69">
        <v>36</v>
      </c>
      <c r="AK11" s="69">
        <v>37</v>
      </c>
      <c r="AL11" s="209">
        <v>38</v>
      </c>
      <c r="AM11" s="214">
        <v>39</v>
      </c>
      <c r="AN11" s="77">
        <v>40</v>
      </c>
      <c r="AO11" s="69">
        <v>41</v>
      </c>
      <c r="AP11" s="69">
        <v>42</v>
      </c>
      <c r="AQ11" s="69">
        <v>43</v>
      </c>
      <c r="AR11" s="69">
        <v>44</v>
      </c>
      <c r="AS11" s="69">
        <v>45</v>
      </c>
      <c r="AT11" s="69">
        <v>46</v>
      </c>
      <c r="AU11" s="69">
        <v>47</v>
      </c>
      <c r="AV11" s="69">
        <v>48</v>
      </c>
      <c r="AW11" s="69">
        <v>49</v>
      </c>
      <c r="AX11" s="69">
        <v>50</v>
      </c>
      <c r="AY11" s="69">
        <v>51</v>
      </c>
      <c r="AZ11" s="69">
        <v>52</v>
      </c>
      <c r="BA11" s="69">
        <v>53</v>
      </c>
      <c r="BB11" s="69">
        <v>54</v>
      </c>
      <c r="BC11" s="69">
        <v>55</v>
      </c>
      <c r="BD11" s="69">
        <v>56</v>
      </c>
      <c r="BE11" s="69">
        <v>57</v>
      </c>
      <c r="BF11" s="69">
        <v>58</v>
      </c>
      <c r="BG11" s="69">
        <v>59</v>
      </c>
      <c r="BH11" s="69">
        <v>60</v>
      </c>
      <c r="BI11" s="69">
        <v>61</v>
      </c>
      <c r="BJ11" s="69">
        <v>62</v>
      </c>
      <c r="BK11" s="69">
        <v>63</v>
      </c>
      <c r="BL11" s="69">
        <v>64</v>
      </c>
      <c r="BM11" s="69">
        <v>65</v>
      </c>
      <c r="BN11" s="69">
        <v>66</v>
      </c>
      <c r="BO11" s="69">
        <v>67</v>
      </c>
      <c r="BP11" s="69">
        <v>68</v>
      </c>
      <c r="BQ11" s="78">
        <v>69</v>
      </c>
      <c r="BR11" s="77">
        <v>70</v>
      </c>
      <c r="BS11" s="69">
        <v>71</v>
      </c>
      <c r="BT11" s="69">
        <v>72</v>
      </c>
      <c r="BU11" s="69">
        <v>73</v>
      </c>
      <c r="BV11" s="69">
        <v>74</v>
      </c>
      <c r="BW11" s="69">
        <v>75</v>
      </c>
      <c r="BX11" s="69">
        <v>76</v>
      </c>
      <c r="BY11" s="69">
        <v>77</v>
      </c>
      <c r="BZ11" s="69">
        <v>78</v>
      </c>
      <c r="CA11" s="78">
        <v>79</v>
      </c>
    </row>
    <row r="12" spans="1:79" s="48" customFormat="1" ht="23.25" customHeight="1">
      <c r="A12" s="287"/>
      <c r="B12" s="72" t="s">
        <v>25</v>
      </c>
      <c r="C12" s="79">
        <f aca="true" t="shared" si="0" ref="C12:AH12">SUM(C13:C37)</f>
        <v>0</v>
      </c>
      <c r="D12" s="68">
        <f t="shared" si="0"/>
        <v>19.9</v>
      </c>
      <c r="E12" s="210">
        <f t="shared" si="0"/>
        <v>4</v>
      </c>
      <c r="F12" s="68">
        <f t="shared" si="0"/>
        <v>2</v>
      </c>
      <c r="G12" s="68">
        <f t="shared" si="0"/>
        <v>7.220000000000001</v>
      </c>
      <c r="H12" s="210">
        <f t="shared" si="0"/>
        <v>12</v>
      </c>
      <c r="I12" s="68">
        <f t="shared" si="0"/>
        <v>0</v>
      </c>
      <c r="J12" s="68">
        <f t="shared" si="0"/>
        <v>10.083000000000002</v>
      </c>
      <c r="K12" s="210">
        <f t="shared" si="0"/>
        <v>2</v>
      </c>
      <c r="L12" s="68">
        <f t="shared" si="0"/>
        <v>0.52</v>
      </c>
      <c r="M12" s="68">
        <f t="shared" si="0"/>
        <v>4.475</v>
      </c>
      <c r="N12" s="210">
        <f t="shared" si="0"/>
        <v>28</v>
      </c>
      <c r="O12" s="68">
        <f t="shared" si="0"/>
        <v>0</v>
      </c>
      <c r="P12" s="68">
        <f t="shared" si="0"/>
        <v>0</v>
      </c>
      <c r="Q12" s="210">
        <f t="shared" si="0"/>
        <v>89</v>
      </c>
      <c r="R12" s="68">
        <f t="shared" si="0"/>
        <v>2.52</v>
      </c>
      <c r="S12" s="68">
        <f t="shared" si="0"/>
        <v>41.67800000000001</v>
      </c>
      <c r="T12" s="303">
        <f t="shared" si="0"/>
        <v>135</v>
      </c>
      <c r="U12" s="79">
        <f t="shared" si="0"/>
        <v>0</v>
      </c>
      <c r="V12" s="68">
        <f t="shared" si="0"/>
        <v>19.9</v>
      </c>
      <c r="W12" s="210">
        <f t="shared" si="0"/>
        <v>4</v>
      </c>
      <c r="X12" s="68">
        <f t="shared" si="0"/>
        <v>2</v>
      </c>
      <c r="Y12" s="68">
        <f t="shared" si="0"/>
        <v>7.220000000000001</v>
      </c>
      <c r="Z12" s="210">
        <f t="shared" si="0"/>
        <v>12</v>
      </c>
      <c r="AA12" s="68">
        <f t="shared" si="0"/>
        <v>0</v>
      </c>
      <c r="AB12" s="68">
        <f t="shared" si="0"/>
        <v>10.083000000000002</v>
      </c>
      <c r="AC12" s="210">
        <f t="shared" si="0"/>
        <v>2</v>
      </c>
      <c r="AD12" s="68">
        <f t="shared" si="0"/>
        <v>0.52</v>
      </c>
      <c r="AE12" s="68">
        <f t="shared" si="0"/>
        <v>4.475</v>
      </c>
      <c r="AF12" s="210">
        <f t="shared" si="0"/>
        <v>28</v>
      </c>
      <c r="AG12" s="68">
        <f t="shared" si="0"/>
        <v>0</v>
      </c>
      <c r="AH12" s="68">
        <f t="shared" si="0"/>
        <v>0</v>
      </c>
      <c r="AI12" s="210">
        <f aca="true" t="shared" si="1" ref="AI12:BN12">SUM(AI13:AI37)</f>
        <v>89</v>
      </c>
      <c r="AJ12" s="68">
        <f t="shared" si="1"/>
        <v>2.52</v>
      </c>
      <c r="AK12" s="68">
        <f t="shared" si="1"/>
        <v>41.67800000000001</v>
      </c>
      <c r="AL12" s="210">
        <f t="shared" si="1"/>
        <v>135</v>
      </c>
      <c r="AM12" s="215">
        <f t="shared" si="1"/>
        <v>222.02000083999997</v>
      </c>
      <c r="AN12" s="79">
        <f t="shared" si="1"/>
        <v>0</v>
      </c>
      <c r="AO12" s="68">
        <f t="shared" si="1"/>
        <v>0</v>
      </c>
      <c r="AP12" s="210">
        <f t="shared" si="1"/>
        <v>0</v>
      </c>
      <c r="AQ12" s="68">
        <f t="shared" si="1"/>
        <v>0</v>
      </c>
      <c r="AR12" s="68">
        <f t="shared" si="1"/>
        <v>0</v>
      </c>
      <c r="AS12" s="210">
        <f t="shared" si="1"/>
        <v>0</v>
      </c>
      <c r="AT12" s="68">
        <f t="shared" si="1"/>
        <v>0</v>
      </c>
      <c r="AU12" s="68">
        <f t="shared" si="1"/>
        <v>0</v>
      </c>
      <c r="AV12" s="210">
        <f t="shared" si="1"/>
        <v>0</v>
      </c>
      <c r="AW12" s="68">
        <f t="shared" si="1"/>
        <v>0</v>
      </c>
      <c r="AX12" s="68">
        <f t="shared" si="1"/>
        <v>19.9</v>
      </c>
      <c r="AY12" s="210">
        <f t="shared" si="1"/>
        <v>4</v>
      </c>
      <c r="AZ12" s="68">
        <f t="shared" si="1"/>
        <v>0</v>
      </c>
      <c r="BA12" s="68">
        <f t="shared" si="1"/>
        <v>19.9</v>
      </c>
      <c r="BB12" s="210">
        <f t="shared" si="1"/>
        <v>4</v>
      </c>
      <c r="BC12" s="68">
        <f t="shared" si="1"/>
        <v>2</v>
      </c>
      <c r="BD12" s="68">
        <f t="shared" si="1"/>
        <v>7.220000000000001</v>
      </c>
      <c r="BE12" s="210">
        <f t="shared" si="1"/>
        <v>12</v>
      </c>
      <c r="BF12" s="68">
        <f t="shared" si="1"/>
        <v>0</v>
      </c>
      <c r="BG12" s="68">
        <f t="shared" si="1"/>
        <v>10.083000000000002</v>
      </c>
      <c r="BH12" s="210">
        <f t="shared" si="1"/>
        <v>2</v>
      </c>
      <c r="BI12" s="68">
        <f t="shared" si="1"/>
        <v>0.52</v>
      </c>
      <c r="BJ12" s="68">
        <f t="shared" si="1"/>
        <v>4.475</v>
      </c>
      <c r="BK12" s="210">
        <f t="shared" si="1"/>
        <v>28</v>
      </c>
      <c r="BL12" s="68">
        <f t="shared" si="1"/>
        <v>0</v>
      </c>
      <c r="BM12" s="68">
        <f t="shared" si="1"/>
        <v>0</v>
      </c>
      <c r="BN12" s="210">
        <f t="shared" si="1"/>
        <v>89</v>
      </c>
      <c r="BO12" s="68">
        <f aca="true" t="shared" si="2" ref="BO12:CA12">SUM(BO13:BO37)</f>
        <v>2.52</v>
      </c>
      <c r="BP12" s="68">
        <f t="shared" si="2"/>
        <v>41.67800000000001</v>
      </c>
      <c r="BQ12" s="211">
        <f t="shared" si="2"/>
        <v>135</v>
      </c>
      <c r="BR12" s="79">
        <f t="shared" si="2"/>
        <v>0</v>
      </c>
      <c r="BS12" s="68">
        <f t="shared" si="2"/>
        <v>0</v>
      </c>
      <c r="BT12" s="68">
        <f t="shared" si="2"/>
        <v>0</v>
      </c>
      <c r="BU12" s="68">
        <f t="shared" si="2"/>
        <v>44.403999999999996</v>
      </c>
      <c r="BV12" s="68">
        <f t="shared" si="2"/>
        <v>44.403999999999996</v>
      </c>
      <c r="BW12" s="68">
        <f t="shared" si="2"/>
        <v>44.40400406</v>
      </c>
      <c r="BX12" s="68">
        <f t="shared" si="2"/>
        <v>44.403997000000004</v>
      </c>
      <c r="BY12" s="68">
        <f t="shared" si="2"/>
        <v>44.40399765</v>
      </c>
      <c r="BZ12" s="68">
        <f t="shared" si="2"/>
        <v>44.40400213</v>
      </c>
      <c r="CA12" s="83">
        <f t="shared" si="2"/>
        <v>222.02000083999997</v>
      </c>
    </row>
    <row r="13" spans="1:79" s="46" customFormat="1" ht="24.75" customHeight="1">
      <c r="A13" s="40" t="s">
        <v>90</v>
      </c>
      <c r="B13" s="132" t="str">
        <f>'Формат ФСТ'!B14</f>
        <v>Реконструкция электроснабжения РП-1517 в пос. Тарасовка Пушкинского р-на</v>
      </c>
      <c r="C13" s="80">
        <f>'Формат ФСТ'!L14</f>
        <v>0</v>
      </c>
      <c r="D13" s="66">
        <f>'Формат ФСТ'!M14</f>
        <v>19.9</v>
      </c>
      <c r="E13" s="208">
        <f>'Формат ФСТ'!N14</f>
        <v>4</v>
      </c>
      <c r="F13" s="66">
        <f>'Формат ФСТ'!S14</f>
        <v>0</v>
      </c>
      <c r="G13" s="66">
        <f>'Формат ФСТ'!T14</f>
        <v>0</v>
      </c>
      <c r="H13" s="208">
        <f>'Формат ФСТ'!U14</f>
        <v>0</v>
      </c>
      <c r="I13" s="66">
        <f>'Формат ФСТ'!Z14</f>
        <v>0</v>
      </c>
      <c r="J13" s="66">
        <f>'Формат ФСТ'!AA14</f>
        <v>0</v>
      </c>
      <c r="K13" s="208">
        <f>'Формат ФСТ'!AB14</f>
        <v>0</v>
      </c>
      <c r="L13" s="66">
        <f>'Формат ФСТ'!AG14</f>
        <v>0</v>
      </c>
      <c r="M13" s="66">
        <f>'Формат ФСТ'!AH14</f>
        <v>0</v>
      </c>
      <c r="N13" s="208">
        <f>'Формат ФСТ'!AI14</f>
        <v>0</v>
      </c>
      <c r="O13" s="66">
        <f>'Формат ФСТ'!AN14</f>
        <v>0</v>
      </c>
      <c r="P13" s="66">
        <f>'Формат ФСТ'!AO14</f>
        <v>0</v>
      </c>
      <c r="Q13" s="208">
        <f>'Формат ФСТ'!AP14</f>
        <v>0</v>
      </c>
      <c r="R13" s="66">
        <f aca="true" t="shared" si="3" ref="R13:R37">C13+F13+I13+L13+O13</f>
        <v>0</v>
      </c>
      <c r="S13" s="66">
        <f aca="true" t="shared" si="4" ref="S13:S37">D13+G13+J13+M13+P13</f>
        <v>19.9</v>
      </c>
      <c r="T13" s="304">
        <f aca="true" t="shared" si="5" ref="T13:T37">E13+H13+K13+N13+Q13</f>
        <v>4</v>
      </c>
      <c r="U13" s="80">
        <f>C13</f>
        <v>0</v>
      </c>
      <c r="V13" s="66">
        <f aca="true" t="shared" si="6" ref="V13:AI13">D13</f>
        <v>19.9</v>
      </c>
      <c r="W13" s="208">
        <f t="shared" si="6"/>
        <v>4</v>
      </c>
      <c r="X13" s="66">
        <f t="shared" si="6"/>
        <v>0</v>
      </c>
      <c r="Y13" s="66">
        <f t="shared" si="6"/>
        <v>0</v>
      </c>
      <c r="Z13" s="208">
        <f t="shared" si="6"/>
        <v>0</v>
      </c>
      <c r="AA13" s="66">
        <f t="shared" si="6"/>
        <v>0</v>
      </c>
      <c r="AB13" s="66">
        <f t="shared" si="6"/>
        <v>0</v>
      </c>
      <c r="AC13" s="208">
        <f t="shared" si="6"/>
        <v>0</v>
      </c>
      <c r="AD13" s="66">
        <f t="shared" si="6"/>
        <v>0</v>
      </c>
      <c r="AE13" s="66">
        <f t="shared" si="6"/>
        <v>0</v>
      </c>
      <c r="AF13" s="208">
        <f t="shared" si="6"/>
        <v>0</v>
      </c>
      <c r="AG13" s="66">
        <f t="shared" si="6"/>
        <v>0</v>
      </c>
      <c r="AH13" s="66">
        <f t="shared" si="6"/>
        <v>0</v>
      </c>
      <c r="AI13" s="208">
        <f t="shared" si="6"/>
        <v>0</v>
      </c>
      <c r="AJ13" s="66">
        <f>U13+X13+AA13+AD13+AG13</f>
        <v>0</v>
      </c>
      <c r="AK13" s="66">
        <f>V13+Y13+AB13+AE13+AH13</f>
        <v>19.9</v>
      </c>
      <c r="AL13" s="298">
        <f>W13+Z13+AC13+AF13+AI13</f>
        <v>4</v>
      </c>
      <c r="AM13" s="216">
        <f>'Формат ФСТ'!J14/1000</f>
        <v>39.37246</v>
      </c>
      <c r="AN13" s="80">
        <v>0</v>
      </c>
      <c r="AO13" s="66">
        <v>0</v>
      </c>
      <c r="AP13" s="208">
        <v>0</v>
      </c>
      <c r="AQ13" s="66">
        <v>0</v>
      </c>
      <c r="AR13" s="66">
        <v>0</v>
      </c>
      <c r="AS13" s="208">
        <v>0</v>
      </c>
      <c r="AT13" s="66">
        <v>0</v>
      </c>
      <c r="AU13" s="66">
        <v>0</v>
      </c>
      <c r="AV13" s="208">
        <v>0</v>
      </c>
      <c r="AW13" s="66">
        <v>0</v>
      </c>
      <c r="AX13" s="66">
        <f aca="true" t="shared" si="7" ref="AX13:AX25">V13</f>
        <v>19.9</v>
      </c>
      <c r="AY13" s="208">
        <f aca="true" t="shared" si="8" ref="AY13:AY25">W13</f>
        <v>4</v>
      </c>
      <c r="AZ13" s="66">
        <f aca="true" t="shared" si="9" ref="AZ13:AZ37">AN13+AQ13+AT13+AW13</f>
        <v>0</v>
      </c>
      <c r="BA13" s="66">
        <f aca="true" t="shared" si="10" ref="BA13:BA37">AO13+AR13+AU13+AX13</f>
        <v>19.9</v>
      </c>
      <c r="BB13" s="208">
        <f aca="true" t="shared" si="11" ref="BB13:BB37">AP13+AS13+AV13+AY13</f>
        <v>4</v>
      </c>
      <c r="BC13" s="66">
        <f aca="true" t="shared" si="12" ref="BC13:BC26">X13</f>
        <v>0</v>
      </c>
      <c r="BD13" s="66">
        <f aca="true" t="shared" si="13" ref="BD13:BD26">Y13</f>
        <v>0</v>
      </c>
      <c r="BE13" s="208">
        <f aca="true" t="shared" si="14" ref="BE13:BE26">Z13</f>
        <v>0</v>
      </c>
      <c r="BF13" s="66">
        <f aca="true" t="shared" si="15" ref="BF13:BF26">AA13</f>
        <v>0</v>
      </c>
      <c r="BG13" s="66">
        <f aca="true" t="shared" si="16" ref="BG13:BG26">AB13</f>
        <v>0</v>
      </c>
      <c r="BH13" s="208">
        <f aca="true" t="shared" si="17" ref="BH13:BH26">AC13</f>
        <v>0</v>
      </c>
      <c r="BI13" s="66">
        <f aca="true" t="shared" si="18" ref="BI13:BI26">AD13</f>
        <v>0</v>
      </c>
      <c r="BJ13" s="66">
        <f aca="true" t="shared" si="19" ref="BJ13:BJ26">AE13</f>
        <v>0</v>
      </c>
      <c r="BK13" s="208">
        <f aca="true" t="shared" si="20" ref="BK13:BK27">AF13</f>
        <v>0</v>
      </c>
      <c r="BL13" s="66">
        <f aca="true" t="shared" si="21" ref="BL13:BL26">AG13</f>
        <v>0</v>
      </c>
      <c r="BM13" s="66">
        <f aca="true" t="shared" si="22" ref="BM13:BM26">AH13</f>
        <v>0</v>
      </c>
      <c r="BN13" s="208">
        <f aca="true" t="shared" si="23" ref="BN13:BN26">AI13</f>
        <v>0</v>
      </c>
      <c r="BO13" s="82">
        <f aca="true" t="shared" si="24" ref="BO13:BO35">AZ13+BC13+BF13+BI13+BL13</f>
        <v>0</v>
      </c>
      <c r="BP13" s="82">
        <f aca="true" t="shared" si="25" ref="BP13:BP26">BA13+BD13+BG13+BJ13+BM13</f>
        <v>19.9</v>
      </c>
      <c r="BQ13" s="212">
        <f aca="true" t="shared" si="26" ref="BQ13:BQ26">BB13+BE13+BH13+BK13+BN13</f>
        <v>4</v>
      </c>
      <c r="BR13" s="80">
        <v>0</v>
      </c>
      <c r="BS13" s="66">
        <v>0</v>
      </c>
      <c r="BT13" s="66">
        <v>0</v>
      </c>
      <c r="BU13" s="66">
        <f>BV13</f>
        <v>39.37246</v>
      </c>
      <c r="BV13" s="66">
        <f>'приложение 1'!AE15/1.18</f>
        <v>39.37246</v>
      </c>
      <c r="BW13" s="67">
        <f>'приложение 1'!AF15/1.18</f>
        <v>0</v>
      </c>
      <c r="BX13" s="67">
        <f>'приложение 1'!AG15/1.18</f>
        <v>0</v>
      </c>
      <c r="BY13" s="67">
        <f>'приложение 1'!AH15/1.18</f>
        <v>0</v>
      </c>
      <c r="BZ13" s="67">
        <f>'приложение 1'!AI15/1.18</f>
        <v>0</v>
      </c>
      <c r="CA13" s="83">
        <f aca="true" t="shared" si="27" ref="CA13:CA25">BV13+BW13+BX13+BY13+BZ13</f>
        <v>39.37246</v>
      </c>
    </row>
    <row r="14" spans="1:79" s="46" customFormat="1" ht="25.5" customHeight="1">
      <c r="A14" s="40" t="s">
        <v>76</v>
      </c>
      <c r="B14" s="132" t="str">
        <f>'Формат ФСТ'!B15</f>
        <v>Реконструкция электроснабжения ТП-31 в западной части г. Королев</v>
      </c>
      <c r="C14" s="200">
        <f>'Формат ФСТ'!L15</f>
        <v>0</v>
      </c>
      <c r="D14" s="201">
        <f>'Формат ФСТ'!M15</f>
        <v>0</v>
      </c>
      <c r="E14" s="299">
        <f>'Формат ФСТ'!N15</f>
        <v>0</v>
      </c>
      <c r="F14" s="66">
        <f>'Формат ФСТ'!S15</f>
        <v>2</v>
      </c>
      <c r="G14" s="66">
        <f>'Формат ФСТ'!T15</f>
        <v>2.06</v>
      </c>
      <c r="H14" s="208">
        <f>'Формат ФСТ'!U15</f>
        <v>12</v>
      </c>
      <c r="I14" s="66">
        <f>'Формат ФСТ'!Z15</f>
        <v>0</v>
      </c>
      <c r="J14" s="66">
        <f>'Формат ФСТ'!AA15</f>
        <v>0</v>
      </c>
      <c r="K14" s="208">
        <f>'Формат ФСТ'!AB15</f>
        <v>0</v>
      </c>
      <c r="L14" s="66">
        <f>'Формат ФСТ'!AG15</f>
        <v>0</v>
      </c>
      <c r="M14" s="66">
        <f>'Формат ФСТ'!AH15</f>
        <v>0</v>
      </c>
      <c r="N14" s="208">
        <f>'Формат ФСТ'!AI15</f>
        <v>0</v>
      </c>
      <c r="O14" s="66">
        <f>'Формат ФСТ'!AN15</f>
        <v>0</v>
      </c>
      <c r="P14" s="66">
        <f>'Формат ФСТ'!AO15</f>
        <v>0</v>
      </c>
      <c r="Q14" s="208">
        <f>'Формат ФСТ'!AP15</f>
        <v>0</v>
      </c>
      <c r="R14" s="66">
        <f t="shared" si="3"/>
        <v>2</v>
      </c>
      <c r="S14" s="66">
        <f t="shared" si="4"/>
        <v>2.06</v>
      </c>
      <c r="T14" s="304">
        <f t="shared" si="5"/>
        <v>12</v>
      </c>
      <c r="U14" s="80">
        <f aca="true" t="shared" si="28" ref="U14:U37">C14</f>
        <v>0</v>
      </c>
      <c r="V14" s="66">
        <f aca="true" t="shared" si="29" ref="V14:V37">D14</f>
        <v>0</v>
      </c>
      <c r="W14" s="208">
        <f aca="true" t="shared" si="30" ref="W14:W37">E14</f>
        <v>0</v>
      </c>
      <c r="X14" s="66">
        <f aca="true" t="shared" si="31" ref="X14:X37">F14</f>
        <v>2</v>
      </c>
      <c r="Y14" s="66">
        <f aca="true" t="shared" si="32" ref="Y14:Y37">G14</f>
        <v>2.06</v>
      </c>
      <c r="Z14" s="208">
        <f aca="true" t="shared" si="33" ref="Z14:Z37">H14</f>
        <v>12</v>
      </c>
      <c r="AA14" s="66">
        <f aca="true" t="shared" si="34" ref="AA14:AA37">I14</f>
        <v>0</v>
      </c>
      <c r="AB14" s="66">
        <f aca="true" t="shared" si="35" ref="AB14:AB37">J14</f>
        <v>0</v>
      </c>
      <c r="AC14" s="208">
        <f aca="true" t="shared" si="36" ref="AC14:AC37">K14</f>
        <v>0</v>
      </c>
      <c r="AD14" s="66">
        <f aca="true" t="shared" si="37" ref="AD14:AD37">L14</f>
        <v>0</v>
      </c>
      <c r="AE14" s="66">
        <f aca="true" t="shared" si="38" ref="AE14:AE37">M14</f>
        <v>0</v>
      </c>
      <c r="AF14" s="208">
        <f aca="true" t="shared" si="39" ref="AF14:AF37">N14</f>
        <v>0</v>
      </c>
      <c r="AG14" s="66">
        <f aca="true" t="shared" si="40" ref="AG14:AG37">O14</f>
        <v>0</v>
      </c>
      <c r="AH14" s="66">
        <f aca="true" t="shared" si="41" ref="AH14:AH37">P14</f>
        <v>0</v>
      </c>
      <c r="AI14" s="208">
        <f aca="true" t="shared" si="42" ref="AI14:AI37">Q14</f>
        <v>0</v>
      </c>
      <c r="AJ14" s="66">
        <f aca="true" t="shared" si="43" ref="AJ14:AJ37">U14+X14+AA14+AD14+AG14</f>
        <v>2</v>
      </c>
      <c r="AK14" s="66">
        <f aca="true" t="shared" si="44" ref="AK14:AK37">V14+Y14+AB14+AE14+AH14</f>
        <v>2.06</v>
      </c>
      <c r="AL14" s="298">
        <f aca="true" t="shared" si="45" ref="AL14:AL37">W14+Z14+AC14+AF14+AI14</f>
        <v>12</v>
      </c>
      <c r="AM14" s="216">
        <f>'Формат ФСТ'!J15/1000</f>
        <v>21.063269000000002</v>
      </c>
      <c r="AN14" s="80">
        <v>0</v>
      </c>
      <c r="AO14" s="66">
        <v>0</v>
      </c>
      <c r="AP14" s="208">
        <v>0</v>
      </c>
      <c r="AQ14" s="66">
        <v>0</v>
      </c>
      <c r="AR14" s="66">
        <v>0</v>
      </c>
      <c r="AS14" s="208">
        <v>0</v>
      </c>
      <c r="AT14" s="66">
        <v>0</v>
      </c>
      <c r="AU14" s="66">
        <v>0</v>
      </c>
      <c r="AV14" s="208">
        <v>0</v>
      </c>
      <c r="AW14" s="66">
        <f>C14</f>
        <v>0</v>
      </c>
      <c r="AX14" s="66">
        <f t="shared" si="7"/>
        <v>0</v>
      </c>
      <c r="AY14" s="208">
        <f t="shared" si="8"/>
        <v>0</v>
      </c>
      <c r="AZ14" s="66">
        <f t="shared" si="9"/>
        <v>0</v>
      </c>
      <c r="BA14" s="66">
        <f t="shared" si="10"/>
        <v>0</v>
      </c>
      <c r="BB14" s="208">
        <f t="shared" si="11"/>
        <v>0</v>
      </c>
      <c r="BC14" s="66">
        <f t="shared" si="12"/>
        <v>2</v>
      </c>
      <c r="BD14" s="66">
        <f t="shared" si="13"/>
        <v>2.06</v>
      </c>
      <c r="BE14" s="208">
        <f t="shared" si="14"/>
        <v>12</v>
      </c>
      <c r="BF14" s="66">
        <f t="shared" si="15"/>
        <v>0</v>
      </c>
      <c r="BG14" s="66">
        <f t="shared" si="16"/>
        <v>0</v>
      </c>
      <c r="BH14" s="208">
        <f t="shared" si="17"/>
        <v>0</v>
      </c>
      <c r="BI14" s="66">
        <f t="shared" si="18"/>
        <v>0</v>
      </c>
      <c r="BJ14" s="66">
        <f t="shared" si="19"/>
        <v>0</v>
      </c>
      <c r="BK14" s="208">
        <f t="shared" si="20"/>
        <v>0</v>
      </c>
      <c r="BL14" s="66">
        <f t="shared" si="21"/>
        <v>0</v>
      </c>
      <c r="BM14" s="66">
        <f t="shared" si="22"/>
        <v>0</v>
      </c>
      <c r="BN14" s="208">
        <f t="shared" si="23"/>
        <v>0</v>
      </c>
      <c r="BO14" s="82">
        <f t="shared" si="24"/>
        <v>2</v>
      </c>
      <c r="BP14" s="82">
        <f t="shared" si="25"/>
        <v>2.06</v>
      </c>
      <c r="BQ14" s="212">
        <f t="shared" si="26"/>
        <v>12</v>
      </c>
      <c r="BR14" s="80">
        <v>0</v>
      </c>
      <c r="BS14" s="66">
        <v>0</v>
      </c>
      <c r="BT14" s="66">
        <v>0</v>
      </c>
      <c r="BU14" s="66">
        <f>BV14</f>
        <v>5.03154</v>
      </c>
      <c r="BV14" s="66">
        <f>'приложение 1'!AE16/1.18</f>
        <v>5.03154</v>
      </c>
      <c r="BW14" s="67">
        <f>'приложение 1'!AF16/1.18</f>
        <v>16.031729</v>
      </c>
      <c r="BX14" s="67">
        <f>'приложение 1'!AG16/1.18</f>
        <v>0</v>
      </c>
      <c r="BY14" s="67">
        <f>'приложение 1'!AH16/1.18</f>
        <v>0</v>
      </c>
      <c r="BZ14" s="67">
        <f>'приложение 1'!AI16/1.18</f>
        <v>0</v>
      </c>
      <c r="CA14" s="83">
        <f t="shared" si="27"/>
        <v>21.063269</v>
      </c>
    </row>
    <row r="15" spans="1:79" s="46" customFormat="1" ht="57" customHeight="1">
      <c r="A15" s="40" t="s">
        <v>75</v>
      </c>
      <c r="B15" s="132" t="str">
        <f>'Формат ФСТ'!B16</f>
        <v>Монтаж силовой кабельной линии КЛ- 6 кВ от РУ-6 кВ РТП-1519  до вновь устанавливаемых БКТП, взамен выбывающих основных фондов в мкр. Первомайский</v>
      </c>
      <c r="C15" s="200">
        <f>'Формат ФСТ'!L16</f>
        <v>0</v>
      </c>
      <c r="D15" s="201">
        <f>'Формат ФСТ'!M16</f>
        <v>0</v>
      </c>
      <c r="E15" s="299">
        <f>'Формат ФСТ'!N16</f>
        <v>0</v>
      </c>
      <c r="F15" s="66">
        <f>'Формат ФСТ'!S16</f>
        <v>0</v>
      </c>
      <c r="G15" s="66">
        <f>'Формат ФСТ'!T16</f>
        <v>5.16</v>
      </c>
      <c r="H15" s="208">
        <f>'Формат ФСТ'!U16</f>
        <v>0</v>
      </c>
      <c r="I15" s="66">
        <f>'Формат ФСТ'!Z16</f>
        <v>0</v>
      </c>
      <c r="J15" s="66">
        <f>'Формат ФСТ'!AA16</f>
        <v>0</v>
      </c>
      <c r="K15" s="208">
        <f>'Формат ФСТ'!AB16</f>
        <v>0</v>
      </c>
      <c r="L15" s="66">
        <f>'Формат ФСТ'!AG16</f>
        <v>0</v>
      </c>
      <c r="M15" s="66">
        <f>'Формат ФСТ'!AH16</f>
        <v>0</v>
      </c>
      <c r="N15" s="208">
        <f>'Формат ФСТ'!AI16</f>
        <v>0</v>
      </c>
      <c r="O15" s="66">
        <f>'Формат ФСТ'!AN16</f>
        <v>0</v>
      </c>
      <c r="P15" s="66">
        <f>'Формат ФСТ'!AO16</f>
        <v>0</v>
      </c>
      <c r="Q15" s="208">
        <f>'Формат ФСТ'!AP16</f>
        <v>0</v>
      </c>
      <c r="R15" s="66">
        <f t="shared" si="3"/>
        <v>0</v>
      </c>
      <c r="S15" s="66">
        <f t="shared" si="4"/>
        <v>5.16</v>
      </c>
      <c r="T15" s="304">
        <f t="shared" si="5"/>
        <v>0</v>
      </c>
      <c r="U15" s="80">
        <f t="shared" si="28"/>
        <v>0</v>
      </c>
      <c r="V15" s="66">
        <f t="shared" si="29"/>
        <v>0</v>
      </c>
      <c r="W15" s="208">
        <f t="shared" si="30"/>
        <v>0</v>
      </c>
      <c r="X15" s="66">
        <f t="shared" si="31"/>
        <v>0</v>
      </c>
      <c r="Y15" s="66">
        <f t="shared" si="32"/>
        <v>5.16</v>
      </c>
      <c r="Z15" s="208">
        <f t="shared" si="33"/>
        <v>0</v>
      </c>
      <c r="AA15" s="66">
        <f t="shared" si="34"/>
        <v>0</v>
      </c>
      <c r="AB15" s="66">
        <f t="shared" si="35"/>
        <v>0</v>
      </c>
      <c r="AC15" s="208">
        <f t="shared" si="36"/>
        <v>0</v>
      </c>
      <c r="AD15" s="66">
        <f t="shared" si="37"/>
        <v>0</v>
      </c>
      <c r="AE15" s="66">
        <f t="shared" si="38"/>
        <v>0</v>
      </c>
      <c r="AF15" s="208">
        <f t="shared" si="39"/>
        <v>0</v>
      </c>
      <c r="AG15" s="66">
        <f t="shared" si="40"/>
        <v>0</v>
      </c>
      <c r="AH15" s="66">
        <f t="shared" si="41"/>
        <v>0</v>
      </c>
      <c r="AI15" s="208">
        <f t="shared" si="42"/>
        <v>0</v>
      </c>
      <c r="AJ15" s="66">
        <f t="shared" si="43"/>
        <v>0</v>
      </c>
      <c r="AK15" s="66">
        <f t="shared" si="44"/>
        <v>5.16</v>
      </c>
      <c r="AL15" s="298">
        <f t="shared" si="45"/>
        <v>0</v>
      </c>
      <c r="AM15" s="216">
        <f>'Формат ФСТ'!J16/1000</f>
        <v>23.70862506</v>
      </c>
      <c r="AN15" s="80">
        <v>0</v>
      </c>
      <c r="AO15" s="66">
        <v>0</v>
      </c>
      <c r="AP15" s="208">
        <v>0</v>
      </c>
      <c r="AQ15" s="66">
        <v>0</v>
      </c>
      <c r="AR15" s="66">
        <v>0</v>
      </c>
      <c r="AS15" s="208">
        <v>0</v>
      </c>
      <c r="AT15" s="66">
        <v>0</v>
      </c>
      <c r="AU15" s="66">
        <v>0</v>
      </c>
      <c r="AV15" s="208">
        <v>0</v>
      </c>
      <c r="AW15" s="66">
        <v>0</v>
      </c>
      <c r="AX15" s="66">
        <f t="shared" si="7"/>
        <v>0</v>
      </c>
      <c r="AY15" s="208">
        <f t="shared" si="8"/>
        <v>0</v>
      </c>
      <c r="AZ15" s="66">
        <f t="shared" si="9"/>
        <v>0</v>
      </c>
      <c r="BA15" s="66">
        <f t="shared" si="10"/>
        <v>0</v>
      </c>
      <c r="BB15" s="208">
        <f t="shared" si="11"/>
        <v>0</v>
      </c>
      <c r="BC15" s="66">
        <f t="shared" si="12"/>
        <v>0</v>
      </c>
      <c r="BD15" s="66">
        <f t="shared" si="13"/>
        <v>5.16</v>
      </c>
      <c r="BE15" s="208">
        <f t="shared" si="14"/>
        <v>0</v>
      </c>
      <c r="BF15" s="66">
        <f t="shared" si="15"/>
        <v>0</v>
      </c>
      <c r="BG15" s="66">
        <f t="shared" si="16"/>
        <v>0</v>
      </c>
      <c r="BH15" s="208">
        <f t="shared" si="17"/>
        <v>0</v>
      </c>
      <c r="BI15" s="66">
        <f t="shared" si="18"/>
        <v>0</v>
      </c>
      <c r="BJ15" s="66">
        <f t="shared" si="19"/>
        <v>0</v>
      </c>
      <c r="BK15" s="208">
        <f t="shared" si="20"/>
        <v>0</v>
      </c>
      <c r="BL15" s="66">
        <f t="shared" si="21"/>
        <v>0</v>
      </c>
      <c r="BM15" s="66">
        <f t="shared" si="22"/>
        <v>0</v>
      </c>
      <c r="BN15" s="208">
        <f t="shared" si="23"/>
        <v>0</v>
      </c>
      <c r="BO15" s="82">
        <f t="shared" si="24"/>
        <v>0</v>
      </c>
      <c r="BP15" s="82">
        <f t="shared" si="25"/>
        <v>5.16</v>
      </c>
      <c r="BQ15" s="212">
        <f t="shared" si="26"/>
        <v>0</v>
      </c>
      <c r="BR15" s="80">
        <v>0</v>
      </c>
      <c r="BS15" s="66">
        <v>0</v>
      </c>
      <c r="BT15" s="66">
        <v>0</v>
      </c>
      <c r="BU15" s="66">
        <f>BV15</f>
        <v>0</v>
      </c>
      <c r="BV15" s="66">
        <f>'приложение 1'!AE17/1.18</f>
        <v>0</v>
      </c>
      <c r="BW15" s="67">
        <f>'приложение 1'!AF17/1.18</f>
        <v>23.70862506</v>
      </c>
      <c r="BX15" s="67">
        <f>'приложение 1'!AG17/1.18</f>
        <v>0</v>
      </c>
      <c r="BY15" s="67">
        <f>'приложение 1'!AH17/1.18</f>
        <v>0</v>
      </c>
      <c r="BZ15" s="67">
        <f>'приложение 1'!AI17/1.18</f>
        <v>0</v>
      </c>
      <c r="CA15" s="83">
        <f t="shared" si="27"/>
        <v>23.70862506</v>
      </c>
    </row>
    <row r="16" spans="1:79" s="51" customFormat="1" ht="58.5" customHeight="1">
      <c r="A16" s="40" t="s">
        <v>95</v>
      </c>
      <c r="B16" s="132" t="str">
        <f>'Формат ФСТ'!B17</f>
        <v>Монтаж высоковольтных воздушных линий  ВЛК-6 кВ  от РУ-6 кВ БКТП до РУ-6 кВ  монтируемых  СТП, взамен выбывающих основных фондов в мкр. Первомайский</v>
      </c>
      <c r="C16" s="200">
        <f>'Формат ФСТ'!L17</f>
        <v>0</v>
      </c>
      <c r="D16" s="201">
        <f>'Формат ФСТ'!M17</f>
        <v>0</v>
      </c>
      <c r="E16" s="299">
        <f>'Формат ФСТ'!N17</f>
        <v>0</v>
      </c>
      <c r="F16" s="66">
        <f>'Формат ФСТ'!S17</f>
        <v>0</v>
      </c>
      <c r="G16" s="66">
        <f>'Формат ФСТ'!T17</f>
        <v>0</v>
      </c>
      <c r="H16" s="208">
        <f>'Формат ФСТ'!U17</f>
        <v>0</v>
      </c>
      <c r="I16" s="201">
        <f>'Формат ФСТ'!Z17</f>
        <v>0</v>
      </c>
      <c r="J16" s="201">
        <f>'Формат ФСТ'!AA17</f>
        <v>5.1</v>
      </c>
      <c r="K16" s="299">
        <f>'Формат ФСТ'!AB17</f>
        <v>0</v>
      </c>
      <c r="L16" s="201">
        <f>'Формат ФСТ'!AG17</f>
        <v>0</v>
      </c>
      <c r="M16" s="201">
        <f>'Формат ФСТ'!AH17</f>
        <v>0</v>
      </c>
      <c r="N16" s="299">
        <f>'Формат ФСТ'!AI17</f>
        <v>0</v>
      </c>
      <c r="O16" s="201">
        <f>'Формат ФСТ'!AN17</f>
        <v>0</v>
      </c>
      <c r="P16" s="201">
        <f>'Формат ФСТ'!AO17</f>
        <v>0</v>
      </c>
      <c r="Q16" s="299">
        <f>'Формат ФСТ'!AP17</f>
        <v>0</v>
      </c>
      <c r="R16" s="201">
        <f t="shared" si="3"/>
        <v>0</v>
      </c>
      <c r="S16" s="201">
        <f t="shared" si="4"/>
        <v>5.1</v>
      </c>
      <c r="T16" s="305">
        <f t="shared" si="5"/>
        <v>0</v>
      </c>
      <c r="U16" s="80">
        <f t="shared" si="28"/>
        <v>0</v>
      </c>
      <c r="V16" s="66">
        <f t="shared" si="29"/>
        <v>0</v>
      </c>
      <c r="W16" s="208">
        <f t="shared" si="30"/>
        <v>0</v>
      </c>
      <c r="X16" s="66">
        <f t="shared" si="31"/>
        <v>0</v>
      </c>
      <c r="Y16" s="66">
        <f t="shared" si="32"/>
        <v>0</v>
      </c>
      <c r="Z16" s="208">
        <f t="shared" si="33"/>
        <v>0</v>
      </c>
      <c r="AA16" s="66">
        <f t="shared" si="34"/>
        <v>0</v>
      </c>
      <c r="AB16" s="66">
        <f t="shared" si="35"/>
        <v>5.1</v>
      </c>
      <c r="AC16" s="208">
        <f t="shared" si="36"/>
        <v>0</v>
      </c>
      <c r="AD16" s="66">
        <f t="shared" si="37"/>
        <v>0</v>
      </c>
      <c r="AE16" s="66">
        <f t="shared" si="38"/>
        <v>0</v>
      </c>
      <c r="AF16" s="208">
        <f t="shared" si="39"/>
        <v>0</v>
      </c>
      <c r="AG16" s="66">
        <f t="shared" si="40"/>
        <v>0</v>
      </c>
      <c r="AH16" s="66">
        <f t="shared" si="41"/>
        <v>0</v>
      </c>
      <c r="AI16" s="208">
        <f t="shared" si="42"/>
        <v>0</v>
      </c>
      <c r="AJ16" s="66">
        <f t="shared" si="43"/>
        <v>0</v>
      </c>
      <c r="AK16" s="66">
        <f t="shared" si="44"/>
        <v>5.1</v>
      </c>
      <c r="AL16" s="298">
        <f t="shared" si="45"/>
        <v>0</v>
      </c>
      <c r="AM16" s="216">
        <f>'Формат ФСТ'!J17/1000</f>
        <v>16.684654000000002</v>
      </c>
      <c r="AN16" s="200">
        <v>0</v>
      </c>
      <c r="AO16" s="201">
        <v>0</v>
      </c>
      <c r="AP16" s="208">
        <v>0</v>
      </c>
      <c r="AQ16" s="201">
        <v>0</v>
      </c>
      <c r="AR16" s="201">
        <v>0</v>
      </c>
      <c r="AS16" s="208">
        <v>0</v>
      </c>
      <c r="AT16" s="66">
        <v>0</v>
      </c>
      <c r="AU16" s="66">
        <v>0</v>
      </c>
      <c r="AV16" s="208">
        <v>0</v>
      </c>
      <c r="AW16" s="201">
        <f aca="true" t="shared" si="46" ref="AW16:AW25">U16</f>
        <v>0</v>
      </c>
      <c r="AX16" s="201">
        <f t="shared" si="7"/>
        <v>0</v>
      </c>
      <c r="AY16" s="208">
        <f t="shared" si="8"/>
        <v>0</v>
      </c>
      <c r="AZ16" s="66">
        <f t="shared" si="9"/>
        <v>0</v>
      </c>
      <c r="BA16" s="66">
        <f t="shared" si="10"/>
        <v>0</v>
      </c>
      <c r="BB16" s="208">
        <f t="shared" si="11"/>
        <v>0</v>
      </c>
      <c r="BC16" s="66">
        <f t="shared" si="12"/>
        <v>0</v>
      </c>
      <c r="BD16" s="66">
        <f t="shared" si="13"/>
        <v>0</v>
      </c>
      <c r="BE16" s="208">
        <f t="shared" si="14"/>
        <v>0</v>
      </c>
      <c r="BF16" s="66">
        <f t="shared" si="15"/>
        <v>0</v>
      </c>
      <c r="BG16" s="66">
        <f t="shared" si="16"/>
        <v>5.1</v>
      </c>
      <c r="BH16" s="208">
        <f t="shared" si="17"/>
        <v>0</v>
      </c>
      <c r="BI16" s="66">
        <f t="shared" si="18"/>
        <v>0</v>
      </c>
      <c r="BJ16" s="66">
        <f t="shared" si="19"/>
        <v>0</v>
      </c>
      <c r="BK16" s="208">
        <f t="shared" si="20"/>
        <v>0</v>
      </c>
      <c r="BL16" s="66">
        <f t="shared" si="21"/>
        <v>0</v>
      </c>
      <c r="BM16" s="66">
        <f t="shared" si="22"/>
        <v>0</v>
      </c>
      <c r="BN16" s="208">
        <f t="shared" si="23"/>
        <v>0</v>
      </c>
      <c r="BO16" s="82">
        <f t="shared" si="24"/>
        <v>0</v>
      </c>
      <c r="BP16" s="82">
        <f t="shared" si="25"/>
        <v>5.1</v>
      </c>
      <c r="BQ16" s="212">
        <f t="shared" si="26"/>
        <v>0</v>
      </c>
      <c r="BR16" s="80">
        <v>0</v>
      </c>
      <c r="BS16" s="66">
        <v>0</v>
      </c>
      <c r="BT16" s="66">
        <v>0</v>
      </c>
      <c r="BU16" s="66">
        <v>0</v>
      </c>
      <c r="BV16" s="66">
        <f>'приложение 1'!AE18/1.18</f>
        <v>0</v>
      </c>
      <c r="BW16" s="82">
        <f>'приложение 1'!AF18/1.18</f>
        <v>4.66365</v>
      </c>
      <c r="BX16" s="67">
        <f>'приложение 1'!AG18/1.18</f>
        <v>12.021004000000001</v>
      </c>
      <c r="BY16" s="67">
        <f>'приложение 1'!AH18/1.18</f>
        <v>0</v>
      </c>
      <c r="BZ16" s="67">
        <f>'приложение 1'!AI18/1.18</f>
        <v>0</v>
      </c>
      <c r="CA16" s="83">
        <f>BV16+BW16+BX16+BY16+BZ16</f>
        <v>16.684654000000002</v>
      </c>
    </row>
    <row r="17" spans="1:79" s="51" customFormat="1" ht="57.75" customHeight="1">
      <c r="A17" s="40" t="s">
        <v>96</v>
      </c>
      <c r="B17" s="132" t="str">
        <f>'Формат ФСТ'!B18</f>
        <v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v>
      </c>
      <c r="C17" s="200">
        <f>'Формат ФСТ'!L18</f>
        <v>0</v>
      </c>
      <c r="D17" s="201">
        <f>'Формат ФСТ'!M18</f>
        <v>0</v>
      </c>
      <c r="E17" s="299">
        <f>'Формат ФСТ'!N18</f>
        <v>0</v>
      </c>
      <c r="F17" s="66">
        <f>'Формат ФСТ'!S18</f>
        <v>0</v>
      </c>
      <c r="G17" s="66">
        <f>'Формат ФСТ'!T18</f>
        <v>0</v>
      </c>
      <c r="H17" s="208">
        <f>'Формат ФСТ'!U18</f>
        <v>0</v>
      </c>
      <c r="I17" s="201">
        <f>'Формат ФСТ'!Z18</f>
        <v>0</v>
      </c>
      <c r="J17" s="201">
        <f>'Формат ФСТ'!AA18</f>
        <v>2.7</v>
      </c>
      <c r="K17" s="299">
        <f>'Формат ФСТ'!AB18</f>
        <v>0</v>
      </c>
      <c r="L17" s="201">
        <f>'Формат ФСТ'!AG18</f>
        <v>0</v>
      </c>
      <c r="M17" s="201">
        <f>'Формат ФСТ'!AH18</f>
        <v>0</v>
      </c>
      <c r="N17" s="299">
        <f>'Формат ФСТ'!AI18</f>
        <v>0</v>
      </c>
      <c r="O17" s="201">
        <f>'Формат ФСТ'!AN18</f>
        <v>0</v>
      </c>
      <c r="P17" s="201">
        <f>'Формат ФСТ'!AO18</f>
        <v>0</v>
      </c>
      <c r="Q17" s="299">
        <f>'Формат ФСТ'!AP18</f>
        <v>0</v>
      </c>
      <c r="R17" s="201">
        <f t="shared" si="3"/>
        <v>0</v>
      </c>
      <c r="S17" s="201">
        <f t="shared" si="4"/>
        <v>2.7</v>
      </c>
      <c r="T17" s="305">
        <f t="shared" si="5"/>
        <v>0</v>
      </c>
      <c r="U17" s="80">
        <f t="shared" si="28"/>
        <v>0</v>
      </c>
      <c r="V17" s="66">
        <f t="shared" si="29"/>
        <v>0</v>
      </c>
      <c r="W17" s="208">
        <f t="shared" si="30"/>
        <v>0</v>
      </c>
      <c r="X17" s="66">
        <f t="shared" si="31"/>
        <v>0</v>
      </c>
      <c r="Y17" s="66">
        <f t="shared" si="32"/>
        <v>0</v>
      </c>
      <c r="Z17" s="208">
        <f t="shared" si="33"/>
        <v>0</v>
      </c>
      <c r="AA17" s="66">
        <f t="shared" si="34"/>
        <v>0</v>
      </c>
      <c r="AB17" s="66">
        <f t="shared" si="35"/>
        <v>2.7</v>
      </c>
      <c r="AC17" s="208">
        <f t="shared" si="36"/>
        <v>0</v>
      </c>
      <c r="AD17" s="66">
        <f t="shared" si="37"/>
        <v>0</v>
      </c>
      <c r="AE17" s="66">
        <f t="shared" si="38"/>
        <v>0</v>
      </c>
      <c r="AF17" s="208">
        <f t="shared" si="39"/>
        <v>0</v>
      </c>
      <c r="AG17" s="66">
        <f t="shared" si="40"/>
        <v>0</v>
      </c>
      <c r="AH17" s="66">
        <f t="shared" si="41"/>
        <v>0</v>
      </c>
      <c r="AI17" s="208">
        <f t="shared" si="42"/>
        <v>0</v>
      </c>
      <c r="AJ17" s="66">
        <f t="shared" si="43"/>
        <v>0</v>
      </c>
      <c r="AK17" s="66">
        <f t="shared" si="44"/>
        <v>2.7</v>
      </c>
      <c r="AL17" s="298">
        <f t="shared" si="45"/>
        <v>0</v>
      </c>
      <c r="AM17" s="216">
        <f>'Формат ФСТ'!J18/1000</f>
        <v>3.1218429999999997</v>
      </c>
      <c r="AN17" s="200">
        <v>0</v>
      </c>
      <c r="AO17" s="201">
        <v>0</v>
      </c>
      <c r="AP17" s="208">
        <v>0</v>
      </c>
      <c r="AQ17" s="201">
        <v>0</v>
      </c>
      <c r="AR17" s="201">
        <v>0</v>
      </c>
      <c r="AS17" s="208">
        <v>0</v>
      </c>
      <c r="AT17" s="66">
        <v>0</v>
      </c>
      <c r="AU17" s="66">
        <v>0</v>
      </c>
      <c r="AV17" s="208">
        <v>0</v>
      </c>
      <c r="AW17" s="201">
        <f t="shared" si="46"/>
        <v>0</v>
      </c>
      <c r="AX17" s="201">
        <f t="shared" si="7"/>
        <v>0</v>
      </c>
      <c r="AY17" s="208">
        <f t="shared" si="8"/>
        <v>0</v>
      </c>
      <c r="AZ17" s="66">
        <f t="shared" si="9"/>
        <v>0</v>
      </c>
      <c r="BA17" s="66">
        <f t="shared" si="10"/>
        <v>0</v>
      </c>
      <c r="BB17" s="208">
        <f t="shared" si="11"/>
        <v>0</v>
      </c>
      <c r="BC17" s="66">
        <f t="shared" si="12"/>
        <v>0</v>
      </c>
      <c r="BD17" s="66">
        <f t="shared" si="13"/>
        <v>0</v>
      </c>
      <c r="BE17" s="208">
        <f t="shared" si="14"/>
        <v>0</v>
      </c>
      <c r="BF17" s="66">
        <f t="shared" si="15"/>
        <v>0</v>
      </c>
      <c r="BG17" s="66">
        <f t="shared" si="16"/>
        <v>2.7</v>
      </c>
      <c r="BH17" s="208">
        <f t="shared" si="17"/>
        <v>0</v>
      </c>
      <c r="BI17" s="66">
        <f t="shared" si="18"/>
        <v>0</v>
      </c>
      <c r="BJ17" s="66">
        <f t="shared" si="19"/>
        <v>0</v>
      </c>
      <c r="BK17" s="208">
        <f t="shared" si="20"/>
        <v>0</v>
      </c>
      <c r="BL17" s="66">
        <f t="shared" si="21"/>
        <v>0</v>
      </c>
      <c r="BM17" s="66">
        <f t="shared" si="22"/>
        <v>0</v>
      </c>
      <c r="BN17" s="208">
        <f t="shared" si="23"/>
        <v>0</v>
      </c>
      <c r="BO17" s="82">
        <f t="shared" si="24"/>
        <v>0</v>
      </c>
      <c r="BP17" s="82">
        <f t="shared" si="25"/>
        <v>2.7</v>
      </c>
      <c r="BQ17" s="212">
        <f t="shared" si="26"/>
        <v>0</v>
      </c>
      <c r="BR17" s="80">
        <v>0</v>
      </c>
      <c r="BS17" s="66">
        <v>0</v>
      </c>
      <c r="BT17" s="66">
        <v>0</v>
      </c>
      <c r="BU17" s="66">
        <v>0</v>
      </c>
      <c r="BV17" s="66">
        <f>'приложение 1'!AE19/1.18</f>
        <v>0</v>
      </c>
      <c r="BW17" s="82">
        <f>'приложение 1'!AF19/1.18</f>
        <v>0</v>
      </c>
      <c r="BX17" s="67">
        <f>'приложение 1'!AG19/1.18</f>
        <v>3.1218429999999997</v>
      </c>
      <c r="BY17" s="67">
        <f>'приложение 1'!AH19/1.18</f>
        <v>0</v>
      </c>
      <c r="BZ17" s="67">
        <f>'приложение 1'!AI19/1.18</f>
        <v>0</v>
      </c>
      <c r="CA17" s="83">
        <f>BV17+BW17+BX17+BY17+BZ17</f>
        <v>3.1218429999999997</v>
      </c>
    </row>
    <row r="18" spans="1:79" s="51" customFormat="1" ht="34.5" customHeight="1">
      <c r="A18" s="40" t="s">
        <v>97</v>
      </c>
      <c r="B18" s="132" t="str">
        <f>'Формат ФСТ'!B19</f>
        <v>Реконструкция кабельной линии 10 кВ РП-1536 ТП-315, по адресу: г. Королев, ул. Калининградская</v>
      </c>
      <c r="C18" s="200">
        <f>'Формат ФСТ'!L19</f>
        <v>0</v>
      </c>
      <c r="D18" s="201">
        <f>'Формат ФСТ'!M19</f>
        <v>0</v>
      </c>
      <c r="E18" s="299">
        <f>'Формат ФСТ'!N19</f>
        <v>0</v>
      </c>
      <c r="F18" s="66">
        <f>'Формат ФСТ'!S19</f>
        <v>0</v>
      </c>
      <c r="G18" s="66">
        <f>'Формат ФСТ'!T19</f>
        <v>0</v>
      </c>
      <c r="H18" s="208">
        <f>'Формат ФСТ'!U19</f>
        <v>0</v>
      </c>
      <c r="I18" s="201">
        <f>'Формат ФСТ'!Z19</f>
        <v>0</v>
      </c>
      <c r="J18" s="201">
        <f>'Формат ФСТ'!AA19</f>
        <v>0.194</v>
      </c>
      <c r="K18" s="299">
        <f>'Формат ФСТ'!AB19</f>
        <v>0</v>
      </c>
      <c r="L18" s="201">
        <f>'Формат ФСТ'!AG19</f>
        <v>0</v>
      </c>
      <c r="M18" s="201">
        <f>'Формат ФСТ'!AH19</f>
        <v>0</v>
      </c>
      <c r="N18" s="299">
        <f>'Формат ФСТ'!AI19</f>
        <v>0</v>
      </c>
      <c r="O18" s="201">
        <f>'Формат ФСТ'!AN19</f>
        <v>0</v>
      </c>
      <c r="P18" s="201">
        <f>'Формат ФСТ'!AO19</f>
        <v>0</v>
      </c>
      <c r="Q18" s="299">
        <f>'Формат ФСТ'!AP19</f>
        <v>0</v>
      </c>
      <c r="R18" s="201">
        <f t="shared" si="3"/>
        <v>0</v>
      </c>
      <c r="S18" s="201">
        <f t="shared" si="4"/>
        <v>0.194</v>
      </c>
      <c r="T18" s="305">
        <f t="shared" si="5"/>
        <v>0</v>
      </c>
      <c r="U18" s="80">
        <f t="shared" si="28"/>
        <v>0</v>
      </c>
      <c r="V18" s="66">
        <f t="shared" si="29"/>
        <v>0</v>
      </c>
      <c r="W18" s="208">
        <f t="shared" si="30"/>
        <v>0</v>
      </c>
      <c r="X18" s="66">
        <f t="shared" si="31"/>
        <v>0</v>
      </c>
      <c r="Y18" s="66">
        <f t="shared" si="32"/>
        <v>0</v>
      </c>
      <c r="Z18" s="208">
        <f t="shared" si="33"/>
        <v>0</v>
      </c>
      <c r="AA18" s="66">
        <f t="shared" si="34"/>
        <v>0</v>
      </c>
      <c r="AB18" s="66">
        <f t="shared" si="35"/>
        <v>0.194</v>
      </c>
      <c r="AC18" s="208">
        <f t="shared" si="36"/>
        <v>0</v>
      </c>
      <c r="AD18" s="66">
        <f t="shared" si="37"/>
        <v>0</v>
      </c>
      <c r="AE18" s="66">
        <f t="shared" si="38"/>
        <v>0</v>
      </c>
      <c r="AF18" s="208">
        <f t="shared" si="39"/>
        <v>0</v>
      </c>
      <c r="AG18" s="66">
        <f t="shared" si="40"/>
        <v>0</v>
      </c>
      <c r="AH18" s="66">
        <f t="shared" si="41"/>
        <v>0</v>
      </c>
      <c r="AI18" s="208">
        <f t="shared" si="42"/>
        <v>0</v>
      </c>
      <c r="AJ18" s="66">
        <f t="shared" si="43"/>
        <v>0</v>
      </c>
      <c r="AK18" s="66">
        <f t="shared" si="44"/>
        <v>0.194</v>
      </c>
      <c r="AL18" s="298">
        <f t="shared" si="45"/>
        <v>0</v>
      </c>
      <c r="AM18" s="216">
        <f>'Формат ФСТ'!J19/1000</f>
        <v>0.95351</v>
      </c>
      <c r="AN18" s="200">
        <v>0</v>
      </c>
      <c r="AO18" s="201">
        <v>0</v>
      </c>
      <c r="AP18" s="208">
        <v>0</v>
      </c>
      <c r="AQ18" s="201">
        <v>0</v>
      </c>
      <c r="AR18" s="201">
        <v>0</v>
      </c>
      <c r="AS18" s="208">
        <v>0</v>
      </c>
      <c r="AT18" s="66">
        <v>0</v>
      </c>
      <c r="AU18" s="66">
        <v>0</v>
      </c>
      <c r="AV18" s="208">
        <v>0</v>
      </c>
      <c r="AW18" s="201">
        <f t="shared" si="46"/>
        <v>0</v>
      </c>
      <c r="AX18" s="201">
        <f t="shared" si="7"/>
        <v>0</v>
      </c>
      <c r="AY18" s="208">
        <f t="shared" si="8"/>
        <v>0</v>
      </c>
      <c r="AZ18" s="66">
        <f t="shared" si="9"/>
        <v>0</v>
      </c>
      <c r="BA18" s="66">
        <f t="shared" si="10"/>
        <v>0</v>
      </c>
      <c r="BB18" s="208">
        <f t="shared" si="11"/>
        <v>0</v>
      </c>
      <c r="BC18" s="66">
        <f t="shared" si="12"/>
        <v>0</v>
      </c>
      <c r="BD18" s="66">
        <f t="shared" si="13"/>
        <v>0</v>
      </c>
      <c r="BE18" s="208">
        <f t="shared" si="14"/>
        <v>0</v>
      </c>
      <c r="BF18" s="66">
        <f t="shared" si="15"/>
        <v>0</v>
      </c>
      <c r="BG18" s="66">
        <f t="shared" si="16"/>
        <v>0.194</v>
      </c>
      <c r="BH18" s="208">
        <f t="shared" si="17"/>
        <v>0</v>
      </c>
      <c r="BI18" s="66">
        <f t="shared" si="18"/>
        <v>0</v>
      </c>
      <c r="BJ18" s="66">
        <f t="shared" si="19"/>
        <v>0</v>
      </c>
      <c r="BK18" s="208">
        <f t="shared" si="20"/>
        <v>0</v>
      </c>
      <c r="BL18" s="66">
        <f t="shared" si="21"/>
        <v>0</v>
      </c>
      <c r="BM18" s="66">
        <f t="shared" si="22"/>
        <v>0</v>
      </c>
      <c r="BN18" s="208">
        <f t="shared" si="23"/>
        <v>0</v>
      </c>
      <c r="BO18" s="82">
        <f t="shared" si="24"/>
        <v>0</v>
      </c>
      <c r="BP18" s="82">
        <f t="shared" si="25"/>
        <v>0.194</v>
      </c>
      <c r="BQ18" s="212">
        <f t="shared" si="26"/>
        <v>0</v>
      </c>
      <c r="BR18" s="80">
        <v>0</v>
      </c>
      <c r="BS18" s="66">
        <v>0</v>
      </c>
      <c r="BT18" s="66">
        <v>0</v>
      </c>
      <c r="BU18" s="66">
        <v>0</v>
      </c>
      <c r="BV18" s="66">
        <f>'приложение 1'!AE20/1.18</f>
        <v>0</v>
      </c>
      <c r="BW18" s="82">
        <f>'приложение 1'!AF20/1.18</f>
        <v>0</v>
      </c>
      <c r="BX18" s="67">
        <f>'приложение 1'!AG20/1.18</f>
        <v>0.9535100000000001</v>
      </c>
      <c r="BY18" s="67">
        <f>'приложение 1'!AH20/1.18</f>
        <v>0</v>
      </c>
      <c r="BZ18" s="67">
        <f>'приложение 1'!AI20/1.18</f>
        <v>0</v>
      </c>
      <c r="CA18" s="83">
        <f>BV18+BW18+BX18+BY18+BZ18</f>
        <v>0.9535100000000001</v>
      </c>
    </row>
    <row r="19" spans="1:79" s="51" customFormat="1" ht="34.5" customHeight="1">
      <c r="A19" s="40" t="s">
        <v>98</v>
      </c>
      <c r="B19" s="132" t="str">
        <f>'Формат ФСТ'!B20</f>
        <v>Реконструкция кабельной линии 10 кВ ТП-315 ТП-419, по адресу: г. Королев, ул. Калининградская</v>
      </c>
      <c r="C19" s="200">
        <f>'Формат ФСТ'!L20</f>
        <v>0</v>
      </c>
      <c r="D19" s="201">
        <f>'Формат ФСТ'!M20</f>
        <v>0</v>
      </c>
      <c r="E19" s="299">
        <f>'Формат ФСТ'!N20</f>
        <v>0</v>
      </c>
      <c r="F19" s="66">
        <f>'Формат ФСТ'!S20</f>
        <v>0</v>
      </c>
      <c r="G19" s="66">
        <f>'Формат ФСТ'!T20</f>
        <v>0</v>
      </c>
      <c r="H19" s="208">
        <f>'Формат ФСТ'!U20</f>
        <v>0</v>
      </c>
      <c r="I19" s="201">
        <f>'Формат ФСТ'!Z20</f>
        <v>0</v>
      </c>
      <c r="J19" s="201">
        <f>'Формат ФСТ'!AA20</f>
        <v>0.63</v>
      </c>
      <c r="K19" s="299">
        <f>'Формат ФСТ'!AB20</f>
        <v>0</v>
      </c>
      <c r="L19" s="201">
        <f>'Формат ФСТ'!AG20</f>
        <v>0</v>
      </c>
      <c r="M19" s="201">
        <f>'Формат ФСТ'!AH20</f>
        <v>0</v>
      </c>
      <c r="N19" s="299">
        <f>'Формат ФСТ'!AI20</f>
        <v>0</v>
      </c>
      <c r="O19" s="201">
        <f>'Формат ФСТ'!AN20</f>
        <v>0</v>
      </c>
      <c r="P19" s="201">
        <f>'Формат ФСТ'!AO20</f>
        <v>0</v>
      </c>
      <c r="Q19" s="299">
        <f>'Формат ФСТ'!AP20</f>
        <v>0</v>
      </c>
      <c r="R19" s="201">
        <f t="shared" si="3"/>
        <v>0</v>
      </c>
      <c r="S19" s="201">
        <f t="shared" si="4"/>
        <v>0.63</v>
      </c>
      <c r="T19" s="305">
        <f t="shared" si="5"/>
        <v>0</v>
      </c>
      <c r="U19" s="80">
        <f t="shared" si="28"/>
        <v>0</v>
      </c>
      <c r="V19" s="66">
        <f t="shared" si="29"/>
        <v>0</v>
      </c>
      <c r="W19" s="208">
        <f t="shared" si="30"/>
        <v>0</v>
      </c>
      <c r="X19" s="66">
        <f t="shared" si="31"/>
        <v>0</v>
      </c>
      <c r="Y19" s="66">
        <f t="shared" si="32"/>
        <v>0</v>
      </c>
      <c r="Z19" s="208">
        <f t="shared" si="33"/>
        <v>0</v>
      </c>
      <c r="AA19" s="66">
        <f t="shared" si="34"/>
        <v>0</v>
      </c>
      <c r="AB19" s="66">
        <f t="shared" si="35"/>
        <v>0.63</v>
      </c>
      <c r="AC19" s="208">
        <f t="shared" si="36"/>
        <v>0</v>
      </c>
      <c r="AD19" s="66">
        <f t="shared" si="37"/>
        <v>0</v>
      </c>
      <c r="AE19" s="66">
        <f t="shared" si="38"/>
        <v>0</v>
      </c>
      <c r="AF19" s="208">
        <f t="shared" si="39"/>
        <v>0</v>
      </c>
      <c r="AG19" s="66">
        <f t="shared" si="40"/>
        <v>0</v>
      </c>
      <c r="AH19" s="66">
        <f t="shared" si="41"/>
        <v>0</v>
      </c>
      <c r="AI19" s="208">
        <f t="shared" si="42"/>
        <v>0</v>
      </c>
      <c r="AJ19" s="66">
        <f t="shared" si="43"/>
        <v>0</v>
      </c>
      <c r="AK19" s="66">
        <f t="shared" si="44"/>
        <v>0.63</v>
      </c>
      <c r="AL19" s="298">
        <f t="shared" si="45"/>
        <v>0</v>
      </c>
      <c r="AM19" s="216">
        <f>'Формат ФСТ'!J20/1000</f>
        <v>2.8146199999999997</v>
      </c>
      <c r="AN19" s="200">
        <v>0</v>
      </c>
      <c r="AO19" s="201">
        <v>0</v>
      </c>
      <c r="AP19" s="208">
        <v>0</v>
      </c>
      <c r="AQ19" s="201">
        <v>0</v>
      </c>
      <c r="AR19" s="201">
        <v>0</v>
      </c>
      <c r="AS19" s="208">
        <v>0</v>
      </c>
      <c r="AT19" s="66">
        <v>0</v>
      </c>
      <c r="AU19" s="66">
        <v>0</v>
      </c>
      <c r="AV19" s="208">
        <v>0</v>
      </c>
      <c r="AW19" s="201">
        <f t="shared" si="46"/>
        <v>0</v>
      </c>
      <c r="AX19" s="201">
        <f t="shared" si="7"/>
        <v>0</v>
      </c>
      <c r="AY19" s="208">
        <f t="shared" si="8"/>
        <v>0</v>
      </c>
      <c r="AZ19" s="66">
        <f t="shared" si="9"/>
        <v>0</v>
      </c>
      <c r="BA19" s="66">
        <f t="shared" si="10"/>
        <v>0</v>
      </c>
      <c r="BB19" s="208">
        <f t="shared" si="11"/>
        <v>0</v>
      </c>
      <c r="BC19" s="66">
        <f t="shared" si="12"/>
        <v>0</v>
      </c>
      <c r="BD19" s="66">
        <f t="shared" si="13"/>
        <v>0</v>
      </c>
      <c r="BE19" s="208">
        <f t="shared" si="14"/>
        <v>0</v>
      </c>
      <c r="BF19" s="66">
        <f t="shared" si="15"/>
        <v>0</v>
      </c>
      <c r="BG19" s="66">
        <f t="shared" si="16"/>
        <v>0.63</v>
      </c>
      <c r="BH19" s="208">
        <f t="shared" si="17"/>
        <v>0</v>
      </c>
      <c r="BI19" s="66">
        <f t="shared" si="18"/>
        <v>0</v>
      </c>
      <c r="BJ19" s="66">
        <f t="shared" si="19"/>
        <v>0</v>
      </c>
      <c r="BK19" s="208">
        <f t="shared" si="20"/>
        <v>0</v>
      </c>
      <c r="BL19" s="66">
        <f t="shared" si="21"/>
        <v>0</v>
      </c>
      <c r="BM19" s="66">
        <f t="shared" si="22"/>
        <v>0</v>
      </c>
      <c r="BN19" s="208">
        <f t="shared" si="23"/>
        <v>0</v>
      </c>
      <c r="BO19" s="82">
        <f t="shared" si="24"/>
        <v>0</v>
      </c>
      <c r="BP19" s="82">
        <f t="shared" si="25"/>
        <v>0.63</v>
      </c>
      <c r="BQ19" s="212">
        <f t="shared" si="26"/>
        <v>0</v>
      </c>
      <c r="BR19" s="80">
        <v>0</v>
      </c>
      <c r="BS19" s="66">
        <v>0</v>
      </c>
      <c r="BT19" s="66">
        <v>0</v>
      </c>
      <c r="BU19" s="66">
        <v>0</v>
      </c>
      <c r="BV19" s="66">
        <f>'приложение 1'!AE21/1.18</f>
        <v>0</v>
      </c>
      <c r="BW19" s="82">
        <f>'приложение 1'!AF21/1.18</f>
        <v>0</v>
      </c>
      <c r="BX19" s="67">
        <f>'приложение 1'!AG21/1.18</f>
        <v>2.8146199999999997</v>
      </c>
      <c r="BY19" s="67">
        <f>'приложение 1'!AH21/1.18</f>
        <v>0</v>
      </c>
      <c r="BZ19" s="67">
        <f>'приложение 1'!AI21/1.18</f>
        <v>0</v>
      </c>
      <c r="CA19" s="83">
        <f>BV19+BW19+BX19+BY19+BZ19</f>
        <v>2.8146199999999997</v>
      </c>
    </row>
    <row r="20" spans="1:79" s="51" customFormat="1" ht="28.5" customHeight="1">
      <c r="A20" s="40" t="s">
        <v>150</v>
      </c>
      <c r="B20" s="132" t="str">
        <f>'Формат ФСТ'!B21</f>
        <v>Реконструкция КРУН-2, по адресу: мкр. Первомайский, ул. Советская</v>
      </c>
      <c r="C20" s="200">
        <f>'Формат ФСТ'!L21</f>
        <v>0</v>
      </c>
      <c r="D20" s="201">
        <f>'Формат ФСТ'!M21</f>
        <v>0</v>
      </c>
      <c r="E20" s="299">
        <f>'Формат ФСТ'!N21</f>
        <v>0</v>
      </c>
      <c r="F20" s="66">
        <f>'Формат ФСТ'!S21</f>
        <v>0</v>
      </c>
      <c r="G20" s="66">
        <f>'Формат ФСТ'!T21</f>
        <v>0</v>
      </c>
      <c r="H20" s="208">
        <f>'Формат ФСТ'!U21</f>
        <v>0</v>
      </c>
      <c r="I20" s="201">
        <f>'Формат ФСТ'!Z21</f>
        <v>0</v>
      </c>
      <c r="J20" s="201">
        <f>'Формат ФСТ'!AA21</f>
        <v>1.265</v>
      </c>
      <c r="K20" s="299">
        <f>'Формат ФСТ'!AB21</f>
        <v>1</v>
      </c>
      <c r="L20" s="201">
        <f>'Формат ФСТ'!AG21</f>
        <v>0</v>
      </c>
      <c r="M20" s="201">
        <f>'Формат ФСТ'!AH21</f>
        <v>0</v>
      </c>
      <c r="N20" s="299">
        <f>'Формат ФСТ'!AI21</f>
        <v>0</v>
      </c>
      <c r="O20" s="201">
        <f>'Формат ФСТ'!AN21</f>
        <v>0</v>
      </c>
      <c r="P20" s="201">
        <f>'Формат ФСТ'!AO21</f>
        <v>0</v>
      </c>
      <c r="Q20" s="299">
        <f>'Формат ФСТ'!AP21</f>
        <v>0</v>
      </c>
      <c r="R20" s="201">
        <f t="shared" si="3"/>
        <v>0</v>
      </c>
      <c r="S20" s="201">
        <f t="shared" si="4"/>
        <v>1.265</v>
      </c>
      <c r="T20" s="305">
        <f t="shared" si="5"/>
        <v>1</v>
      </c>
      <c r="U20" s="80">
        <f t="shared" si="28"/>
        <v>0</v>
      </c>
      <c r="V20" s="66">
        <f t="shared" si="29"/>
        <v>0</v>
      </c>
      <c r="W20" s="208">
        <f t="shared" si="30"/>
        <v>0</v>
      </c>
      <c r="X20" s="66">
        <f t="shared" si="31"/>
        <v>0</v>
      </c>
      <c r="Y20" s="66">
        <f t="shared" si="32"/>
        <v>0</v>
      </c>
      <c r="Z20" s="208">
        <f t="shared" si="33"/>
        <v>0</v>
      </c>
      <c r="AA20" s="66">
        <f t="shared" si="34"/>
        <v>0</v>
      </c>
      <c r="AB20" s="66">
        <f t="shared" si="35"/>
        <v>1.265</v>
      </c>
      <c r="AC20" s="208">
        <f t="shared" si="36"/>
        <v>1</v>
      </c>
      <c r="AD20" s="66">
        <f t="shared" si="37"/>
        <v>0</v>
      </c>
      <c r="AE20" s="66">
        <f t="shared" si="38"/>
        <v>0</v>
      </c>
      <c r="AF20" s="208">
        <f t="shared" si="39"/>
        <v>0</v>
      </c>
      <c r="AG20" s="66">
        <f t="shared" si="40"/>
        <v>0</v>
      </c>
      <c r="AH20" s="66">
        <f t="shared" si="41"/>
        <v>0</v>
      </c>
      <c r="AI20" s="208">
        <f t="shared" si="42"/>
        <v>0</v>
      </c>
      <c r="AJ20" s="66">
        <f t="shared" si="43"/>
        <v>0</v>
      </c>
      <c r="AK20" s="66">
        <f t="shared" si="44"/>
        <v>1.265</v>
      </c>
      <c r="AL20" s="298">
        <f t="shared" si="45"/>
        <v>1</v>
      </c>
      <c r="AM20" s="216">
        <f>'Формат ФСТ'!J21/1000</f>
        <v>9.5897</v>
      </c>
      <c r="AN20" s="200">
        <v>0</v>
      </c>
      <c r="AO20" s="201">
        <v>0</v>
      </c>
      <c r="AP20" s="208">
        <v>0</v>
      </c>
      <c r="AQ20" s="201">
        <v>0</v>
      </c>
      <c r="AR20" s="201">
        <v>0</v>
      </c>
      <c r="AS20" s="208">
        <v>0</v>
      </c>
      <c r="AT20" s="66">
        <v>0</v>
      </c>
      <c r="AU20" s="66">
        <v>0</v>
      </c>
      <c r="AV20" s="208">
        <v>0</v>
      </c>
      <c r="AW20" s="201">
        <f t="shared" si="46"/>
        <v>0</v>
      </c>
      <c r="AX20" s="201">
        <f t="shared" si="7"/>
        <v>0</v>
      </c>
      <c r="AY20" s="208">
        <f t="shared" si="8"/>
        <v>0</v>
      </c>
      <c r="AZ20" s="66">
        <f t="shared" si="9"/>
        <v>0</v>
      </c>
      <c r="BA20" s="66">
        <f t="shared" si="10"/>
        <v>0</v>
      </c>
      <c r="BB20" s="208">
        <f t="shared" si="11"/>
        <v>0</v>
      </c>
      <c r="BC20" s="66">
        <f t="shared" si="12"/>
        <v>0</v>
      </c>
      <c r="BD20" s="66">
        <f t="shared" si="13"/>
        <v>0</v>
      </c>
      <c r="BE20" s="208">
        <f t="shared" si="14"/>
        <v>0</v>
      </c>
      <c r="BF20" s="66">
        <f t="shared" si="15"/>
        <v>0</v>
      </c>
      <c r="BG20" s="66">
        <f t="shared" si="16"/>
        <v>1.265</v>
      </c>
      <c r="BH20" s="208">
        <f t="shared" si="17"/>
        <v>1</v>
      </c>
      <c r="BI20" s="66">
        <f t="shared" si="18"/>
        <v>0</v>
      </c>
      <c r="BJ20" s="66">
        <f t="shared" si="19"/>
        <v>0</v>
      </c>
      <c r="BK20" s="208">
        <f t="shared" si="20"/>
        <v>0</v>
      </c>
      <c r="BL20" s="66">
        <f t="shared" si="21"/>
        <v>0</v>
      </c>
      <c r="BM20" s="66">
        <f t="shared" si="22"/>
        <v>0</v>
      </c>
      <c r="BN20" s="208">
        <f t="shared" si="23"/>
        <v>0</v>
      </c>
      <c r="BO20" s="82">
        <f t="shared" si="24"/>
        <v>0</v>
      </c>
      <c r="BP20" s="82">
        <f t="shared" si="25"/>
        <v>1.265</v>
      </c>
      <c r="BQ20" s="212">
        <f t="shared" si="26"/>
        <v>1</v>
      </c>
      <c r="BR20" s="80">
        <v>0</v>
      </c>
      <c r="BS20" s="66">
        <v>0</v>
      </c>
      <c r="BT20" s="66">
        <v>0</v>
      </c>
      <c r="BU20" s="66">
        <v>0</v>
      </c>
      <c r="BV20" s="66">
        <f>'приложение 1'!AE22/1.18</f>
        <v>0</v>
      </c>
      <c r="BW20" s="82">
        <f>'приложение 1'!AF22/1.18</f>
        <v>0</v>
      </c>
      <c r="BX20" s="67">
        <f>'приложение 1'!AG22/1.18</f>
        <v>9.5897</v>
      </c>
      <c r="BY20" s="67">
        <f>'приложение 1'!AH22/1.18</f>
        <v>0</v>
      </c>
      <c r="BZ20" s="67">
        <f>'приложение 1'!AI22/1.18</f>
        <v>0</v>
      </c>
      <c r="CA20" s="83">
        <f t="shared" si="27"/>
        <v>9.5897</v>
      </c>
    </row>
    <row r="21" spans="1:79" s="51" customFormat="1" ht="39.75" customHeight="1">
      <c r="A21" s="40" t="s">
        <v>99</v>
      </c>
      <c r="B21" s="132" t="str">
        <f>'Формат ФСТ'!B22</f>
        <v>Строительство линии 237 ТП-303 КТП-305 взамен выбывающих основных фондов, по адресу: пос. Образцово</v>
      </c>
      <c r="C21" s="200">
        <f>'Формат ФСТ'!L22</f>
        <v>0</v>
      </c>
      <c r="D21" s="201">
        <f>'Формат ФСТ'!M22</f>
        <v>0</v>
      </c>
      <c r="E21" s="299">
        <f>'Формат ФСТ'!N22</f>
        <v>0</v>
      </c>
      <c r="F21" s="66">
        <f>'Формат ФСТ'!S22</f>
        <v>0</v>
      </c>
      <c r="G21" s="66">
        <f>'Формат ФСТ'!T22</f>
        <v>0</v>
      </c>
      <c r="H21" s="208">
        <f>'Формат ФСТ'!U22</f>
        <v>0</v>
      </c>
      <c r="I21" s="201">
        <f>'Формат ФСТ'!Z22</f>
        <v>0</v>
      </c>
      <c r="J21" s="201">
        <f>'Формат ФСТ'!AA22</f>
        <v>0.194</v>
      </c>
      <c r="K21" s="299">
        <f>'Формат ФСТ'!AB22</f>
        <v>0</v>
      </c>
      <c r="L21" s="201">
        <f>'Формат ФСТ'!AG22</f>
        <v>0</v>
      </c>
      <c r="M21" s="201">
        <f>'Формат ФСТ'!AH22</f>
        <v>0</v>
      </c>
      <c r="N21" s="299">
        <f>'Формат ФСТ'!AI22</f>
        <v>0</v>
      </c>
      <c r="O21" s="201">
        <f>'Формат ФСТ'!AN22</f>
        <v>0</v>
      </c>
      <c r="P21" s="201">
        <f>'Формат ФСТ'!AO22</f>
        <v>0</v>
      </c>
      <c r="Q21" s="299">
        <f>'Формат ФСТ'!AP22</f>
        <v>0</v>
      </c>
      <c r="R21" s="201">
        <f t="shared" si="3"/>
        <v>0</v>
      </c>
      <c r="S21" s="201">
        <f t="shared" si="4"/>
        <v>0.194</v>
      </c>
      <c r="T21" s="305">
        <f t="shared" si="5"/>
        <v>0</v>
      </c>
      <c r="U21" s="80">
        <f t="shared" si="28"/>
        <v>0</v>
      </c>
      <c r="V21" s="66">
        <f t="shared" si="29"/>
        <v>0</v>
      </c>
      <c r="W21" s="208">
        <f t="shared" si="30"/>
        <v>0</v>
      </c>
      <c r="X21" s="66">
        <f t="shared" si="31"/>
        <v>0</v>
      </c>
      <c r="Y21" s="66">
        <f t="shared" si="32"/>
        <v>0</v>
      </c>
      <c r="Z21" s="208">
        <f t="shared" si="33"/>
        <v>0</v>
      </c>
      <c r="AA21" s="66">
        <f t="shared" si="34"/>
        <v>0</v>
      </c>
      <c r="AB21" s="66">
        <f t="shared" si="35"/>
        <v>0.194</v>
      </c>
      <c r="AC21" s="208">
        <f t="shared" si="36"/>
        <v>0</v>
      </c>
      <c r="AD21" s="66">
        <f t="shared" si="37"/>
        <v>0</v>
      </c>
      <c r="AE21" s="66">
        <f t="shared" si="38"/>
        <v>0</v>
      </c>
      <c r="AF21" s="208">
        <f t="shared" si="39"/>
        <v>0</v>
      </c>
      <c r="AG21" s="66">
        <f t="shared" si="40"/>
        <v>0</v>
      </c>
      <c r="AH21" s="66">
        <f t="shared" si="41"/>
        <v>0</v>
      </c>
      <c r="AI21" s="208">
        <f t="shared" si="42"/>
        <v>0</v>
      </c>
      <c r="AJ21" s="66">
        <f t="shared" si="43"/>
        <v>0</v>
      </c>
      <c r="AK21" s="66">
        <f t="shared" si="44"/>
        <v>0.194</v>
      </c>
      <c r="AL21" s="298">
        <f t="shared" si="45"/>
        <v>0</v>
      </c>
      <c r="AM21" s="216">
        <f>'Формат ФСТ'!J22/1000</f>
        <v>0.6607999999999999</v>
      </c>
      <c r="AN21" s="200">
        <v>0</v>
      </c>
      <c r="AO21" s="201">
        <v>0</v>
      </c>
      <c r="AP21" s="208">
        <v>0</v>
      </c>
      <c r="AQ21" s="201">
        <v>0</v>
      </c>
      <c r="AR21" s="201">
        <v>0</v>
      </c>
      <c r="AS21" s="208">
        <v>0</v>
      </c>
      <c r="AT21" s="66">
        <v>0</v>
      </c>
      <c r="AU21" s="66">
        <v>0</v>
      </c>
      <c r="AV21" s="208">
        <v>0</v>
      </c>
      <c r="AW21" s="201">
        <f t="shared" si="46"/>
        <v>0</v>
      </c>
      <c r="AX21" s="201">
        <f t="shared" si="7"/>
        <v>0</v>
      </c>
      <c r="AY21" s="208">
        <f t="shared" si="8"/>
        <v>0</v>
      </c>
      <c r="AZ21" s="66">
        <f t="shared" si="9"/>
        <v>0</v>
      </c>
      <c r="BA21" s="66">
        <f t="shared" si="10"/>
        <v>0</v>
      </c>
      <c r="BB21" s="208">
        <f t="shared" si="11"/>
        <v>0</v>
      </c>
      <c r="BC21" s="66">
        <f t="shared" si="12"/>
        <v>0</v>
      </c>
      <c r="BD21" s="66">
        <f t="shared" si="13"/>
        <v>0</v>
      </c>
      <c r="BE21" s="208">
        <f t="shared" si="14"/>
        <v>0</v>
      </c>
      <c r="BF21" s="66">
        <f t="shared" si="15"/>
        <v>0</v>
      </c>
      <c r="BG21" s="66">
        <f t="shared" si="16"/>
        <v>0.194</v>
      </c>
      <c r="BH21" s="208">
        <f t="shared" si="17"/>
        <v>0</v>
      </c>
      <c r="BI21" s="66">
        <f t="shared" si="18"/>
        <v>0</v>
      </c>
      <c r="BJ21" s="66">
        <f t="shared" si="19"/>
        <v>0</v>
      </c>
      <c r="BK21" s="208">
        <f t="shared" si="20"/>
        <v>0</v>
      </c>
      <c r="BL21" s="66">
        <f t="shared" si="21"/>
        <v>0</v>
      </c>
      <c r="BM21" s="66">
        <f t="shared" si="22"/>
        <v>0</v>
      </c>
      <c r="BN21" s="208">
        <f t="shared" si="23"/>
        <v>0</v>
      </c>
      <c r="BO21" s="82">
        <f t="shared" si="24"/>
        <v>0</v>
      </c>
      <c r="BP21" s="82">
        <f t="shared" si="25"/>
        <v>0.194</v>
      </c>
      <c r="BQ21" s="212">
        <f t="shared" si="26"/>
        <v>0</v>
      </c>
      <c r="BR21" s="80">
        <v>0</v>
      </c>
      <c r="BS21" s="66">
        <v>0</v>
      </c>
      <c r="BT21" s="66">
        <v>0</v>
      </c>
      <c r="BU21" s="66">
        <v>0</v>
      </c>
      <c r="BV21" s="66">
        <f>'приложение 1'!AE23/1.18</f>
        <v>0</v>
      </c>
      <c r="BW21" s="82">
        <f>'приложение 1'!AF23/1.18</f>
        <v>0</v>
      </c>
      <c r="BX21" s="67">
        <f>'приложение 1'!AG23/1.18</f>
        <v>0.6607999999999999</v>
      </c>
      <c r="BY21" s="67">
        <f>'приложение 1'!AH23/1.18</f>
        <v>0</v>
      </c>
      <c r="BZ21" s="67">
        <f>'приложение 1'!AI23/1.18</f>
        <v>0</v>
      </c>
      <c r="CA21" s="83">
        <f t="shared" si="27"/>
        <v>0.6607999999999999</v>
      </c>
    </row>
    <row r="22" spans="1:79" s="51" customFormat="1" ht="45.75" customHeight="1">
      <c r="A22" s="40" t="s">
        <v>100</v>
      </c>
      <c r="B22" s="132" t="str">
        <f>'Формат ФСТ'!B23</f>
        <v>Строительство кабельной линии 6кВ л.130 ТП-305-МРП-705 взамен выбывающих основных фондов, по адресу: пос. Образцово</v>
      </c>
      <c r="C22" s="200">
        <f>'Формат ФСТ'!L23</f>
        <v>0</v>
      </c>
      <c r="D22" s="201">
        <f>'Формат ФСТ'!M23</f>
        <v>0</v>
      </c>
      <c r="E22" s="299">
        <f>'Формат ФСТ'!N23</f>
        <v>0</v>
      </c>
      <c r="F22" s="66">
        <f>'Формат ФСТ'!S23</f>
        <v>0</v>
      </c>
      <c r="G22" s="66">
        <f>'Формат ФСТ'!T23</f>
        <v>0</v>
      </c>
      <c r="H22" s="208">
        <f>'Формат ФСТ'!U23</f>
        <v>0</v>
      </c>
      <c r="I22" s="201">
        <f>'Формат ФСТ'!Z23</f>
        <v>0</v>
      </c>
      <c r="J22" s="201">
        <f>'Формат ФСТ'!AA23</f>
        <v>0</v>
      </c>
      <c r="K22" s="299">
        <f>'Формат ФСТ'!AB23</f>
        <v>0</v>
      </c>
      <c r="L22" s="201">
        <f>'Формат ФСТ'!AG23</f>
        <v>0</v>
      </c>
      <c r="M22" s="201">
        <f>'Формат ФСТ'!AH23</f>
        <v>1.371</v>
      </c>
      <c r="N22" s="299">
        <f>'Формат ФСТ'!AI23</f>
        <v>0</v>
      </c>
      <c r="O22" s="201">
        <f>'Формат ФСТ'!AN23</f>
        <v>0</v>
      </c>
      <c r="P22" s="201">
        <f>'Формат ФСТ'!AO23</f>
        <v>0</v>
      </c>
      <c r="Q22" s="299">
        <f>'Формат ФСТ'!AP23</f>
        <v>0</v>
      </c>
      <c r="R22" s="201">
        <f t="shared" si="3"/>
        <v>0</v>
      </c>
      <c r="S22" s="201">
        <f t="shared" si="4"/>
        <v>1.371</v>
      </c>
      <c r="T22" s="305">
        <f t="shared" si="5"/>
        <v>0</v>
      </c>
      <c r="U22" s="80">
        <f t="shared" si="28"/>
        <v>0</v>
      </c>
      <c r="V22" s="66">
        <f t="shared" si="29"/>
        <v>0</v>
      </c>
      <c r="W22" s="208">
        <f t="shared" si="30"/>
        <v>0</v>
      </c>
      <c r="X22" s="66">
        <f t="shared" si="31"/>
        <v>0</v>
      </c>
      <c r="Y22" s="66">
        <f t="shared" si="32"/>
        <v>0</v>
      </c>
      <c r="Z22" s="208">
        <f t="shared" si="33"/>
        <v>0</v>
      </c>
      <c r="AA22" s="66">
        <f t="shared" si="34"/>
        <v>0</v>
      </c>
      <c r="AB22" s="66">
        <f t="shared" si="35"/>
        <v>0</v>
      </c>
      <c r="AC22" s="208">
        <f t="shared" si="36"/>
        <v>0</v>
      </c>
      <c r="AD22" s="66">
        <f t="shared" si="37"/>
        <v>0</v>
      </c>
      <c r="AE22" s="66">
        <f t="shared" si="38"/>
        <v>1.371</v>
      </c>
      <c r="AF22" s="208">
        <f t="shared" si="39"/>
        <v>0</v>
      </c>
      <c r="AG22" s="66">
        <f t="shared" si="40"/>
        <v>0</v>
      </c>
      <c r="AH22" s="66">
        <f t="shared" si="41"/>
        <v>0</v>
      </c>
      <c r="AI22" s="208">
        <f t="shared" si="42"/>
        <v>0</v>
      </c>
      <c r="AJ22" s="66">
        <f t="shared" si="43"/>
        <v>0</v>
      </c>
      <c r="AK22" s="66">
        <f t="shared" si="44"/>
        <v>1.371</v>
      </c>
      <c r="AL22" s="298">
        <f t="shared" si="45"/>
        <v>0</v>
      </c>
      <c r="AM22" s="216">
        <f>'Формат ФСТ'!J23/1000</f>
        <v>5.60283</v>
      </c>
      <c r="AN22" s="200">
        <v>0</v>
      </c>
      <c r="AO22" s="201">
        <v>0</v>
      </c>
      <c r="AP22" s="208">
        <v>0</v>
      </c>
      <c r="AQ22" s="201">
        <v>0</v>
      </c>
      <c r="AR22" s="201">
        <v>0</v>
      </c>
      <c r="AS22" s="208">
        <v>0</v>
      </c>
      <c r="AT22" s="66">
        <v>0</v>
      </c>
      <c r="AU22" s="66">
        <v>0</v>
      </c>
      <c r="AV22" s="208">
        <v>0</v>
      </c>
      <c r="AW22" s="201">
        <f t="shared" si="46"/>
        <v>0</v>
      </c>
      <c r="AX22" s="201">
        <f t="shared" si="7"/>
        <v>0</v>
      </c>
      <c r="AY22" s="208">
        <f t="shared" si="8"/>
        <v>0</v>
      </c>
      <c r="AZ22" s="66">
        <f t="shared" si="9"/>
        <v>0</v>
      </c>
      <c r="BA22" s="66">
        <f t="shared" si="10"/>
        <v>0</v>
      </c>
      <c r="BB22" s="208">
        <f t="shared" si="11"/>
        <v>0</v>
      </c>
      <c r="BC22" s="66">
        <f t="shared" si="12"/>
        <v>0</v>
      </c>
      <c r="BD22" s="66">
        <f t="shared" si="13"/>
        <v>0</v>
      </c>
      <c r="BE22" s="208">
        <f t="shared" si="14"/>
        <v>0</v>
      </c>
      <c r="BF22" s="66">
        <f t="shared" si="15"/>
        <v>0</v>
      </c>
      <c r="BG22" s="66">
        <f t="shared" si="16"/>
        <v>0</v>
      </c>
      <c r="BH22" s="208">
        <f t="shared" si="17"/>
        <v>0</v>
      </c>
      <c r="BI22" s="66">
        <f t="shared" si="18"/>
        <v>0</v>
      </c>
      <c r="BJ22" s="66">
        <f t="shared" si="19"/>
        <v>1.371</v>
      </c>
      <c r="BK22" s="208">
        <f t="shared" si="20"/>
        <v>0</v>
      </c>
      <c r="BL22" s="66">
        <f t="shared" si="21"/>
        <v>0</v>
      </c>
      <c r="BM22" s="66">
        <f t="shared" si="22"/>
        <v>0</v>
      </c>
      <c r="BN22" s="208">
        <f t="shared" si="23"/>
        <v>0</v>
      </c>
      <c r="BO22" s="82">
        <f t="shared" si="24"/>
        <v>0</v>
      </c>
      <c r="BP22" s="82">
        <f t="shared" si="25"/>
        <v>1.371</v>
      </c>
      <c r="BQ22" s="212">
        <f t="shared" si="26"/>
        <v>0</v>
      </c>
      <c r="BR22" s="80">
        <v>0</v>
      </c>
      <c r="BS22" s="66">
        <v>0</v>
      </c>
      <c r="BT22" s="66">
        <v>0</v>
      </c>
      <c r="BU22" s="66">
        <v>0</v>
      </c>
      <c r="BV22" s="66">
        <f>'приложение 1'!AE24/1.18</f>
        <v>0</v>
      </c>
      <c r="BW22" s="82">
        <f>'приложение 1'!AF24/1.18</f>
        <v>0</v>
      </c>
      <c r="BX22" s="67">
        <f>'приложение 1'!AG24/1.18</f>
        <v>0.8425199999999999</v>
      </c>
      <c r="BY22" s="67">
        <f>'приложение 1'!AH24/1.18</f>
        <v>4.7603100000000005</v>
      </c>
      <c r="BZ22" s="67">
        <f>'приложение 1'!AI24/1.18</f>
        <v>0</v>
      </c>
      <c r="CA22" s="83">
        <f t="shared" si="27"/>
        <v>5.602830000000001</v>
      </c>
    </row>
    <row r="23" spans="1:79" s="51" customFormat="1" ht="39" customHeight="1">
      <c r="A23" s="40" t="s">
        <v>101</v>
      </c>
      <c r="B23" s="132" t="str">
        <f>'Формат ФСТ'!B24</f>
        <v>Строительство линии 712 А ТП-310-КТП-1160 взамен выбывающих основных фондов, по адресу: пос. Образцово</v>
      </c>
      <c r="C23" s="200">
        <f>'Формат ФСТ'!L24</f>
        <v>0</v>
      </c>
      <c r="D23" s="201">
        <f>'Формат ФСТ'!M24</f>
        <v>0</v>
      </c>
      <c r="E23" s="299">
        <f>'Формат ФСТ'!N24</f>
        <v>0</v>
      </c>
      <c r="F23" s="66">
        <f>'Формат ФСТ'!S24</f>
        <v>0</v>
      </c>
      <c r="G23" s="66">
        <f>'Формат ФСТ'!T24</f>
        <v>0</v>
      </c>
      <c r="H23" s="208">
        <f>'Формат ФСТ'!U24</f>
        <v>0</v>
      </c>
      <c r="I23" s="201">
        <f>'Формат ФСТ'!Z24</f>
        <v>0</v>
      </c>
      <c r="J23" s="201">
        <f>'Формат ФСТ'!AA24</f>
        <v>0</v>
      </c>
      <c r="K23" s="299">
        <f>'Формат ФСТ'!AB24</f>
        <v>0</v>
      </c>
      <c r="L23" s="201">
        <f>'Формат ФСТ'!AG24</f>
        <v>0</v>
      </c>
      <c r="M23" s="201">
        <f>'Формат ФСТ'!AH24</f>
        <v>1.064</v>
      </c>
      <c r="N23" s="299">
        <f>'Формат ФСТ'!AI24</f>
        <v>0</v>
      </c>
      <c r="O23" s="201">
        <f>'Формат ФСТ'!AN24</f>
        <v>0</v>
      </c>
      <c r="P23" s="201">
        <f>'Формат ФСТ'!AO24</f>
        <v>0</v>
      </c>
      <c r="Q23" s="299">
        <f>'Формат ФСТ'!AP24</f>
        <v>0</v>
      </c>
      <c r="R23" s="201">
        <f t="shared" si="3"/>
        <v>0</v>
      </c>
      <c r="S23" s="201">
        <f t="shared" si="4"/>
        <v>1.064</v>
      </c>
      <c r="T23" s="305">
        <f t="shared" si="5"/>
        <v>0</v>
      </c>
      <c r="U23" s="80">
        <f t="shared" si="28"/>
        <v>0</v>
      </c>
      <c r="V23" s="66">
        <f t="shared" si="29"/>
        <v>0</v>
      </c>
      <c r="W23" s="208">
        <f t="shared" si="30"/>
        <v>0</v>
      </c>
      <c r="X23" s="66">
        <f t="shared" si="31"/>
        <v>0</v>
      </c>
      <c r="Y23" s="66">
        <f t="shared" si="32"/>
        <v>0</v>
      </c>
      <c r="Z23" s="208">
        <f t="shared" si="33"/>
        <v>0</v>
      </c>
      <c r="AA23" s="66">
        <f t="shared" si="34"/>
        <v>0</v>
      </c>
      <c r="AB23" s="66">
        <f t="shared" si="35"/>
        <v>0</v>
      </c>
      <c r="AC23" s="208">
        <f t="shared" si="36"/>
        <v>0</v>
      </c>
      <c r="AD23" s="66">
        <f t="shared" si="37"/>
        <v>0</v>
      </c>
      <c r="AE23" s="66">
        <f t="shared" si="38"/>
        <v>1.064</v>
      </c>
      <c r="AF23" s="208">
        <f t="shared" si="39"/>
        <v>0</v>
      </c>
      <c r="AG23" s="66">
        <f t="shared" si="40"/>
        <v>0</v>
      </c>
      <c r="AH23" s="66">
        <f t="shared" si="41"/>
        <v>0</v>
      </c>
      <c r="AI23" s="208">
        <f t="shared" si="42"/>
        <v>0</v>
      </c>
      <c r="AJ23" s="66">
        <f t="shared" si="43"/>
        <v>0</v>
      </c>
      <c r="AK23" s="66">
        <f t="shared" si="44"/>
        <v>1.064</v>
      </c>
      <c r="AL23" s="298">
        <f t="shared" si="45"/>
        <v>0</v>
      </c>
      <c r="AM23" s="216">
        <f>'Формат ФСТ'!J24/1000</f>
        <v>4.33825388</v>
      </c>
      <c r="AN23" s="200">
        <v>0</v>
      </c>
      <c r="AO23" s="201">
        <v>0</v>
      </c>
      <c r="AP23" s="208">
        <v>0</v>
      </c>
      <c r="AQ23" s="201">
        <v>0</v>
      </c>
      <c r="AR23" s="201">
        <v>0</v>
      </c>
      <c r="AS23" s="208">
        <v>0</v>
      </c>
      <c r="AT23" s="66">
        <v>0</v>
      </c>
      <c r="AU23" s="66">
        <v>0</v>
      </c>
      <c r="AV23" s="208">
        <v>0</v>
      </c>
      <c r="AW23" s="201">
        <f t="shared" si="46"/>
        <v>0</v>
      </c>
      <c r="AX23" s="201">
        <f t="shared" si="7"/>
        <v>0</v>
      </c>
      <c r="AY23" s="208">
        <f t="shared" si="8"/>
        <v>0</v>
      </c>
      <c r="AZ23" s="66">
        <f t="shared" si="9"/>
        <v>0</v>
      </c>
      <c r="BA23" s="66">
        <f t="shared" si="10"/>
        <v>0</v>
      </c>
      <c r="BB23" s="208">
        <f t="shared" si="11"/>
        <v>0</v>
      </c>
      <c r="BC23" s="66">
        <f t="shared" si="12"/>
        <v>0</v>
      </c>
      <c r="BD23" s="66">
        <f t="shared" si="13"/>
        <v>0</v>
      </c>
      <c r="BE23" s="208">
        <f t="shared" si="14"/>
        <v>0</v>
      </c>
      <c r="BF23" s="66">
        <f t="shared" si="15"/>
        <v>0</v>
      </c>
      <c r="BG23" s="66">
        <f t="shared" si="16"/>
        <v>0</v>
      </c>
      <c r="BH23" s="208">
        <f t="shared" si="17"/>
        <v>0</v>
      </c>
      <c r="BI23" s="66">
        <f t="shared" si="18"/>
        <v>0</v>
      </c>
      <c r="BJ23" s="66">
        <f t="shared" si="19"/>
        <v>1.064</v>
      </c>
      <c r="BK23" s="208">
        <f t="shared" si="20"/>
        <v>0</v>
      </c>
      <c r="BL23" s="66">
        <f t="shared" si="21"/>
        <v>0</v>
      </c>
      <c r="BM23" s="66">
        <f t="shared" si="22"/>
        <v>0</v>
      </c>
      <c r="BN23" s="208">
        <f t="shared" si="23"/>
        <v>0</v>
      </c>
      <c r="BO23" s="82">
        <f t="shared" si="24"/>
        <v>0</v>
      </c>
      <c r="BP23" s="82">
        <f t="shared" si="25"/>
        <v>1.064</v>
      </c>
      <c r="BQ23" s="212">
        <f t="shared" si="26"/>
        <v>0</v>
      </c>
      <c r="BR23" s="80">
        <v>0</v>
      </c>
      <c r="BS23" s="66">
        <v>0</v>
      </c>
      <c r="BT23" s="66">
        <v>0</v>
      </c>
      <c r="BU23" s="66">
        <v>0</v>
      </c>
      <c r="BV23" s="66">
        <f>'приложение 1'!AE25/1.18</f>
        <v>0</v>
      </c>
      <c r="BW23" s="82">
        <f>'приложение 1'!AF25/1.18</f>
        <v>0</v>
      </c>
      <c r="BX23" s="67">
        <f>'приложение 1'!AG25/1.18</f>
        <v>0</v>
      </c>
      <c r="BY23" s="67">
        <f>'приложение 1'!AH25/1.18</f>
        <v>4.33825388</v>
      </c>
      <c r="BZ23" s="67">
        <f>'приложение 1'!AI25/1.18</f>
        <v>0</v>
      </c>
      <c r="CA23" s="83">
        <f t="shared" si="27"/>
        <v>4.33825388</v>
      </c>
    </row>
    <row r="24" spans="1:79" s="51" customFormat="1" ht="28.5" customHeight="1">
      <c r="A24" s="40" t="s">
        <v>102</v>
      </c>
      <c r="B24" s="132" t="str">
        <f>'Формат ФСТ'!B25</f>
        <v>Замена оборудования РУ-6кВ ТП-330, по адресу: мкр. Болшево ул. Московская</v>
      </c>
      <c r="C24" s="200">
        <f>'Формат ФСТ'!L25</f>
        <v>0</v>
      </c>
      <c r="D24" s="201">
        <f>'Формат ФСТ'!M25</f>
        <v>0</v>
      </c>
      <c r="E24" s="299">
        <f>'Формат ФСТ'!N25</f>
        <v>0</v>
      </c>
      <c r="F24" s="66">
        <f>'Формат ФСТ'!S25</f>
        <v>0</v>
      </c>
      <c r="G24" s="66">
        <f>'Формат ФСТ'!T25</f>
        <v>0</v>
      </c>
      <c r="H24" s="208">
        <f>'Формат ФСТ'!U25</f>
        <v>0</v>
      </c>
      <c r="I24" s="201">
        <f>'Формат ФСТ'!Z25</f>
        <v>0</v>
      </c>
      <c r="J24" s="201">
        <f>'Формат ФСТ'!AA25</f>
        <v>0</v>
      </c>
      <c r="K24" s="299">
        <f>'Формат ФСТ'!AB25</f>
        <v>0</v>
      </c>
      <c r="L24" s="201">
        <f>'Формат ФСТ'!AG25</f>
        <v>0</v>
      </c>
      <c r="M24" s="201">
        <f>'Формат ФСТ'!AH25</f>
        <v>0</v>
      </c>
      <c r="N24" s="299">
        <f>'Формат ФСТ'!AI25</f>
        <v>13</v>
      </c>
      <c r="O24" s="201">
        <f>'Формат ФСТ'!AN25</f>
        <v>0</v>
      </c>
      <c r="P24" s="201">
        <f>'Формат ФСТ'!AO25</f>
        <v>0</v>
      </c>
      <c r="Q24" s="299">
        <f>'Формат ФСТ'!AP25</f>
        <v>0</v>
      </c>
      <c r="R24" s="201">
        <f t="shared" si="3"/>
        <v>0</v>
      </c>
      <c r="S24" s="201">
        <f t="shared" si="4"/>
        <v>0</v>
      </c>
      <c r="T24" s="305">
        <f t="shared" si="5"/>
        <v>13</v>
      </c>
      <c r="U24" s="80">
        <f t="shared" si="28"/>
        <v>0</v>
      </c>
      <c r="V24" s="66">
        <f t="shared" si="29"/>
        <v>0</v>
      </c>
      <c r="W24" s="208">
        <f t="shared" si="30"/>
        <v>0</v>
      </c>
      <c r="X24" s="66">
        <f t="shared" si="31"/>
        <v>0</v>
      </c>
      <c r="Y24" s="66">
        <f t="shared" si="32"/>
        <v>0</v>
      </c>
      <c r="Z24" s="208">
        <f t="shared" si="33"/>
        <v>0</v>
      </c>
      <c r="AA24" s="66">
        <f t="shared" si="34"/>
        <v>0</v>
      </c>
      <c r="AB24" s="66">
        <f t="shared" si="35"/>
        <v>0</v>
      </c>
      <c r="AC24" s="208">
        <f t="shared" si="36"/>
        <v>0</v>
      </c>
      <c r="AD24" s="66">
        <f t="shared" si="37"/>
        <v>0</v>
      </c>
      <c r="AE24" s="66">
        <f t="shared" si="38"/>
        <v>0</v>
      </c>
      <c r="AF24" s="208">
        <f t="shared" si="39"/>
        <v>13</v>
      </c>
      <c r="AG24" s="66">
        <f t="shared" si="40"/>
        <v>0</v>
      </c>
      <c r="AH24" s="66">
        <f t="shared" si="41"/>
        <v>0</v>
      </c>
      <c r="AI24" s="208">
        <f t="shared" si="42"/>
        <v>0</v>
      </c>
      <c r="AJ24" s="66">
        <f t="shared" si="43"/>
        <v>0</v>
      </c>
      <c r="AK24" s="66">
        <f t="shared" si="44"/>
        <v>0</v>
      </c>
      <c r="AL24" s="298">
        <f t="shared" si="45"/>
        <v>13</v>
      </c>
      <c r="AM24" s="216">
        <f>'Формат ФСТ'!J25/1000</f>
        <v>8.24134987</v>
      </c>
      <c r="AN24" s="200">
        <v>0</v>
      </c>
      <c r="AO24" s="201">
        <v>0</v>
      </c>
      <c r="AP24" s="208">
        <v>0</v>
      </c>
      <c r="AQ24" s="201">
        <v>0</v>
      </c>
      <c r="AR24" s="201">
        <v>0</v>
      </c>
      <c r="AS24" s="208">
        <v>0</v>
      </c>
      <c r="AT24" s="66">
        <v>0</v>
      </c>
      <c r="AU24" s="66">
        <v>0</v>
      </c>
      <c r="AV24" s="208">
        <v>0</v>
      </c>
      <c r="AW24" s="201">
        <f t="shared" si="46"/>
        <v>0</v>
      </c>
      <c r="AX24" s="201">
        <f t="shared" si="7"/>
        <v>0</v>
      </c>
      <c r="AY24" s="208">
        <f t="shared" si="8"/>
        <v>0</v>
      </c>
      <c r="AZ24" s="66">
        <f t="shared" si="9"/>
        <v>0</v>
      </c>
      <c r="BA24" s="66">
        <f t="shared" si="10"/>
        <v>0</v>
      </c>
      <c r="BB24" s="208">
        <f t="shared" si="11"/>
        <v>0</v>
      </c>
      <c r="BC24" s="66">
        <f t="shared" si="12"/>
        <v>0</v>
      </c>
      <c r="BD24" s="66">
        <f t="shared" si="13"/>
        <v>0</v>
      </c>
      <c r="BE24" s="208">
        <f t="shared" si="14"/>
        <v>0</v>
      </c>
      <c r="BF24" s="66">
        <f t="shared" si="15"/>
        <v>0</v>
      </c>
      <c r="BG24" s="66">
        <f t="shared" si="16"/>
        <v>0</v>
      </c>
      <c r="BH24" s="208">
        <f t="shared" si="17"/>
        <v>0</v>
      </c>
      <c r="BI24" s="66">
        <f t="shared" si="18"/>
        <v>0</v>
      </c>
      <c r="BJ24" s="66">
        <f t="shared" si="19"/>
        <v>0</v>
      </c>
      <c r="BK24" s="208">
        <f t="shared" si="20"/>
        <v>13</v>
      </c>
      <c r="BL24" s="66">
        <f t="shared" si="21"/>
        <v>0</v>
      </c>
      <c r="BM24" s="66">
        <f t="shared" si="22"/>
        <v>0</v>
      </c>
      <c r="BN24" s="208">
        <f t="shared" si="23"/>
        <v>0</v>
      </c>
      <c r="BO24" s="82">
        <f t="shared" si="24"/>
        <v>0</v>
      </c>
      <c r="BP24" s="82">
        <f t="shared" si="25"/>
        <v>0</v>
      </c>
      <c r="BQ24" s="212">
        <f t="shared" si="26"/>
        <v>13</v>
      </c>
      <c r="BR24" s="80">
        <v>0</v>
      </c>
      <c r="BS24" s="66">
        <v>0</v>
      </c>
      <c r="BT24" s="66">
        <v>0</v>
      </c>
      <c r="BU24" s="66">
        <v>0</v>
      </c>
      <c r="BV24" s="66">
        <f>'приложение 1'!AE26/1.18</f>
        <v>0</v>
      </c>
      <c r="BW24" s="82">
        <f>'приложение 1'!AF26/1.18</f>
        <v>0</v>
      </c>
      <c r="BX24" s="67">
        <f>'приложение 1'!AG26/1.18</f>
        <v>0</v>
      </c>
      <c r="BY24" s="67">
        <f>'приложение 1'!AH26/1.18</f>
        <v>8.24134987</v>
      </c>
      <c r="BZ24" s="67">
        <f>'приложение 1'!AI26/1.18</f>
        <v>0</v>
      </c>
      <c r="CA24" s="83">
        <f t="shared" si="27"/>
        <v>8.24134987</v>
      </c>
    </row>
    <row r="25" spans="1:79" s="51" customFormat="1" ht="69" customHeight="1">
      <c r="A25" s="40" t="s">
        <v>151</v>
      </c>
      <c r="B25" s="132" t="str">
        <f>'Формат ФСТ'!B26</f>
        <v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v>
      </c>
      <c r="C25" s="200">
        <f>'Формат ФСТ'!L26</f>
        <v>0</v>
      </c>
      <c r="D25" s="201">
        <f>'Формат ФСТ'!M26</f>
        <v>0</v>
      </c>
      <c r="E25" s="299">
        <f>'Формат ФСТ'!N26</f>
        <v>0</v>
      </c>
      <c r="F25" s="66">
        <f>'Формат ФСТ'!S26</f>
        <v>0</v>
      </c>
      <c r="G25" s="66">
        <f>'Формат ФСТ'!T26</f>
        <v>0</v>
      </c>
      <c r="H25" s="208">
        <f>'Формат ФСТ'!U26</f>
        <v>0</v>
      </c>
      <c r="I25" s="201">
        <f>'Формат ФСТ'!Z26</f>
        <v>0</v>
      </c>
      <c r="J25" s="201">
        <f>'Формат ФСТ'!AA26</f>
        <v>0</v>
      </c>
      <c r="K25" s="299">
        <f>'Формат ФСТ'!AB26</f>
        <v>0</v>
      </c>
      <c r="L25" s="201">
        <f>'Формат ФСТ'!AG26</f>
        <v>0.52</v>
      </c>
      <c r="M25" s="201">
        <f>'Формат ФСТ'!AH26</f>
        <v>2.04</v>
      </c>
      <c r="N25" s="299">
        <f>'Формат ФСТ'!AI26</f>
        <v>7</v>
      </c>
      <c r="O25" s="201">
        <f>'Формат ФСТ'!AN26</f>
        <v>0</v>
      </c>
      <c r="P25" s="201">
        <f>'Формат ФСТ'!AO26</f>
        <v>0</v>
      </c>
      <c r="Q25" s="299">
        <f>'Формат ФСТ'!AP26</f>
        <v>0</v>
      </c>
      <c r="R25" s="201">
        <f t="shared" si="3"/>
        <v>0.52</v>
      </c>
      <c r="S25" s="201">
        <f t="shared" si="4"/>
        <v>2.04</v>
      </c>
      <c r="T25" s="305">
        <f t="shared" si="5"/>
        <v>7</v>
      </c>
      <c r="U25" s="80">
        <f t="shared" si="28"/>
        <v>0</v>
      </c>
      <c r="V25" s="66">
        <f t="shared" si="29"/>
        <v>0</v>
      </c>
      <c r="W25" s="208">
        <f t="shared" si="30"/>
        <v>0</v>
      </c>
      <c r="X25" s="66">
        <f t="shared" si="31"/>
        <v>0</v>
      </c>
      <c r="Y25" s="66">
        <f t="shared" si="32"/>
        <v>0</v>
      </c>
      <c r="Z25" s="208">
        <f t="shared" si="33"/>
        <v>0</v>
      </c>
      <c r="AA25" s="66">
        <f t="shared" si="34"/>
        <v>0</v>
      </c>
      <c r="AB25" s="66">
        <f t="shared" si="35"/>
        <v>0</v>
      </c>
      <c r="AC25" s="208">
        <f t="shared" si="36"/>
        <v>0</v>
      </c>
      <c r="AD25" s="66">
        <f t="shared" si="37"/>
        <v>0.52</v>
      </c>
      <c r="AE25" s="66">
        <f t="shared" si="38"/>
        <v>2.04</v>
      </c>
      <c r="AF25" s="208">
        <f t="shared" si="39"/>
        <v>7</v>
      </c>
      <c r="AG25" s="66">
        <f t="shared" si="40"/>
        <v>0</v>
      </c>
      <c r="AH25" s="66">
        <f t="shared" si="41"/>
        <v>0</v>
      </c>
      <c r="AI25" s="208">
        <f t="shared" si="42"/>
        <v>0</v>
      </c>
      <c r="AJ25" s="66">
        <f t="shared" si="43"/>
        <v>0.52</v>
      </c>
      <c r="AK25" s="66">
        <f t="shared" si="44"/>
        <v>2.04</v>
      </c>
      <c r="AL25" s="298">
        <f t="shared" si="45"/>
        <v>7</v>
      </c>
      <c r="AM25" s="216">
        <f>'Формат ФСТ'!J26/1000</f>
        <v>11.2607739</v>
      </c>
      <c r="AN25" s="200">
        <v>0</v>
      </c>
      <c r="AO25" s="201">
        <v>0</v>
      </c>
      <c r="AP25" s="208">
        <v>0</v>
      </c>
      <c r="AQ25" s="201">
        <v>0</v>
      </c>
      <c r="AR25" s="201">
        <v>0</v>
      </c>
      <c r="AS25" s="208">
        <v>0</v>
      </c>
      <c r="AT25" s="66">
        <v>0</v>
      </c>
      <c r="AU25" s="66">
        <v>0</v>
      </c>
      <c r="AV25" s="208">
        <v>0</v>
      </c>
      <c r="AW25" s="201">
        <f t="shared" si="46"/>
        <v>0</v>
      </c>
      <c r="AX25" s="201">
        <f t="shared" si="7"/>
        <v>0</v>
      </c>
      <c r="AY25" s="208">
        <f t="shared" si="8"/>
        <v>0</v>
      </c>
      <c r="AZ25" s="66">
        <f t="shared" si="9"/>
        <v>0</v>
      </c>
      <c r="BA25" s="66">
        <f t="shared" si="10"/>
        <v>0</v>
      </c>
      <c r="BB25" s="208">
        <f t="shared" si="11"/>
        <v>0</v>
      </c>
      <c r="BC25" s="66">
        <f t="shared" si="12"/>
        <v>0</v>
      </c>
      <c r="BD25" s="66">
        <f t="shared" si="13"/>
        <v>0</v>
      </c>
      <c r="BE25" s="208">
        <f t="shared" si="14"/>
        <v>0</v>
      </c>
      <c r="BF25" s="66">
        <f t="shared" si="15"/>
        <v>0</v>
      </c>
      <c r="BG25" s="66">
        <f t="shared" si="16"/>
        <v>0</v>
      </c>
      <c r="BH25" s="208">
        <f t="shared" si="17"/>
        <v>0</v>
      </c>
      <c r="BI25" s="66">
        <f t="shared" si="18"/>
        <v>0.52</v>
      </c>
      <c r="BJ25" s="66">
        <f t="shared" si="19"/>
        <v>2.04</v>
      </c>
      <c r="BK25" s="208">
        <f t="shared" si="20"/>
        <v>7</v>
      </c>
      <c r="BL25" s="66">
        <f t="shared" si="21"/>
        <v>0</v>
      </c>
      <c r="BM25" s="66">
        <f t="shared" si="22"/>
        <v>0</v>
      </c>
      <c r="BN25" s="208">
        <f t="shared" si="23"/>
        <v>0</v>
      </c>
      <c r="BO25" s="82">
        <f t="shared" si="24"/>
        <v>0.52</v>
      </c>
      <c r="BP25" s="82">
        <f t="shared" si="25"/>
        <v>2.04</v>
      </c>
      <c r="BQ25" s="212">
        <f t="shared" si="26"/>
        <v>7</v>
      </c>
      <c r="BR25" s="80">
        <v>0</v>
      </c>
      <c r="BS25" s="66">
        <v>0</v>
      </c>
      <c r="BT25" s="66">
        <v>0</v>
      </c>
      <c r="BU25" s="66">
        <v>0</v>
      </c>
      <c r="BV25" s="66">
        <f>'приложение 1'!AE27/1.18</f>
        <v>0</v>
      </c>
      <c r="BW25" s="82">
        <f>'приложение 1'!AF27/1.18</f>
        <v>0</v>
      </c>
      <c r="BX25" s="67">
        <f>'приложение 1'!AG27/1.18</f>
        <v>0</v>
      </c>
      <c r="BY25" s="67">
        <f>'приложение 1'!AH27/1.18</f>
        <v>11.2607739</v>
      </c>
      <c r="BZ25" s="67">
        <f>'приложение 1'!AI27/1.18</f>
        <v>0</v>
      </c>
      <c r="CA25" s="83">
        <f t="shared" si="27"/>
        <v>11.2607739</v>
      </c>
    </row>
    <row r="26" spans="1:79" s="51" customFormat="1" ht="33.75" customHeight="1">
      <c r="A26" s="40" t="s">
        <v>103</v>
      </c>
      <c r="B26" s="132" t="str">
        <f>'Формат ФСТ'!B27</f>
        <v>Реконструкция РУ-10 кВ ТП-400, по адресу: г. Королев, ул. Мичурина,д. 21 Г</v>
      </c>
      <c r="C26" s="202">
        <f>'Формат ФСТ'!L27</f>
        <v>0</v>
      </c>
      <c r="D26" s="203">
        <f>'Формат ФСТ'!M27</f>
        <v>0</v>
      </c>
      <c r="E26" s="300">
        <f>'Формат ФСТ'!N27</f>
        <v>0</v>
      </c>
      <c r="F26" s="66">
        <f>'Формат ФСТ'!S27</f>
        <v>0</v>
      </c>
      <c r="G26" s="66">
        <f>'Формат ФСТ'!T27</f>
        <v>0</v>
      </c>
      <c r="H26" s="208">
        <f>'Формат ФСТ'!U27</f>
        <v>0</v>
      </c>
      <c r="I26" s="203">
        <f>'Формат ФСТ'!Z27</f>
        <v>0</v>
      </c>
      <c r="J26" s="203">
        <f>'Формат ФСТ'!AA27</f>
        <v>0</v>
      </c>
      <c r="K26" s="300">
        <f>'Формат ФСТ'!AB27</f>
        <v>0</v>
      </c>
      <c r="L26" s="203">
        <f>'Формат ФСТ'!AG27</f>
        <v>0</v>
      </c>
      <c r="M26" s="203">
        <f>'Формат ФСТ'!AH27</f>
        <v>0</v>
      </c>
      <c r="N26" s="300">
        <f>'Формат ФСТ'!AI27</f>
        <v>0</v>
      </c>
      <c r="O26" s="203">
        <f>'Формат ФСТ'!AN27</f>
        <v>0</v>
      </c>
      <c r="P26" s="203">
        <f>'Формат ФСТ'!AO27</f>
        <v>0</v>
      </c>
      <c r="Q26" s="300">
        <f>'Формат ФСТ'!AP27</f>
        <v>16</v>
      </c>
      <c r="R26" s="203">
        <f t="shared" si="3"/>
        <v>0</v>
      </c>
      <c r="S26" s="201">
        <f t="shared" si="4"/>
        <v>0</v>
      </c>
      <c r="T26" s="305">
        <f t="shared" si="5"/>
        <v>16</v>
      </c>
      <c r="U26" s="80">
        <f t="shared" si="28"/>
        <v>0</v>
      </c>
      <c r="V26" s="66">
        <f t="shared" si="29"/>
        <v>0</v>
      </c>
      <c r="W26" s="208">
        <f t="shared" si="30"/>
        <v>0</v>
      </c>
      <c r="X26" s="66">
        <f t="shared" si="31"/>
        <v>0</v>
      </c>
      <c r="Y26" s="66">
        <f t="shared" si="32"/>
        <v>0</v>
      </c>
      <c r="Z26" s="208">
        <f t="shared" si="33"/>
        <v>0</v>
      </c>
      <c r="AA26" s="66">
        <f t="shared" si="34"/>
        <v>0</v>
      </c>
      <c r="AB26" s="66">
        <f t="shared" si="35"/>
        <v>0</v>
      </c>
      <c r="AC26" s="208">
        <f t="shared" si="36"/>
        <v>0</v>
      </c>
      <c r="AD26" s="66">
        <f t="shared" si="37"/>
        <v>0</v>
      </c>
      <c r="AE26" s="66">
        <f t="shared" si="38"/>
        <v>0</v>
      </c>
      <c r="AF26" s="208">
        <f t="shared" si="39"/>
        <v>0</v>
      </c>
      <c r="AG26" s="66">
        <f t="shared" si="40"/>
        <v>0</v>
      </c>
      <c r="AH26" s="66">
        <f t="shared" si="41"/>
        <v>0</v>
      </c>
      <c r="AI26" s="208">
        <f t="shared" si="42"/>
        <v>16</v>
      </c>
      <c r="AJ26" s="66">
        <f t="shared" si="43"/>
        <v>0</v>
      </c>
      <c r="AK26" s="66">
        <f t="shared" si="44"/>
        <v>0</v>
      </c>
      <c r="AL26" s="298">
        <f t="shared" si="45"/>
        <v>16</v>
      </c>
      <c r="AM26" s="216">
        <f>'Формат ФСТ'!J27/1000</f>
        <v>10.0665</v>
      </c>
      <c r="AN26" s="80">
        <v>0</v>
      </c>
      <c r="AO26" s="66">
        <v>0</v>
      </c>
      <c r="AP26" s="208">
        <v>0</v>
      </c>
      <c r="AQ26" s="66">
        <v>0</v>
      </c>
      <c r="AR26" s="66">
        <v>0</v>
      </c>
      <c r="AS26" s="208">
        <v>0</v>
      </c>
      <c r="AT26" s="66">
        <v>0</v>
      </c>
      <c r="AU26" s="66">
        <v>0</v>
      </c>
      <c r="AV26" s="208">
        <v>0</v>
      </c>
      <c r="AW26" s="66">
        <v>0</v>
      </c>
      <c r="AX26" s="66">
        <v>0</v>
      </c>
      <c r="AY26" s="208">
        <f>W26</f>
        <v>0</v>
      </c>
      <c r="AZ26" s="66">
        <f t="shared" si="9"/>
        <v>0</v>
      </c>
      <c r="BA26" s="66">
        <f t="shared" si="10"/>
        <v>0</v>
      </c>
      <c r="BB26" s="208">
        <f t="shared" si="11"/>
        <v>0</v>
      </c>
      <c r="BC26" s="66">
        <f t="shared" si="12"/>
        <v>0</v>
      </c>
      <c r="BD26" s="66">
        <f t="shared" si="13"/>
        <v>0</v>
      </c>
      <c r="BE26" s="208">
        <f t="shared" si="14"/>
        <v>0</v>
      </c>
      <c r="BF26" s="66">
        <f t="shared" si="15"/>
        <v>0</v>
      </c>
      <c r="BG26" s="66">
        <f t="shared" si="16"/>
        <v>0</v>
      </c>
      <c r="BH26" s="208">
        <f t="shared" si="17"/>
        <v>0</v>
      </c>
      <c r="BI26" s="66">
        <f t="shared" si="18"/>
        <v>0</v>
      </c>
      <c r="BJ26" s="66">
        <f t="shared" si="19"/>
        <v>0</v>
      </c>
      <c r="BK26" s="208">
        <f t="shared" si="20"/>
        <v>0</v>
      </c>
      <c r="BL26" s="66">
        <f t="shared" si="21"/>
        <v>0</v>
      </c>
      <c r="BM26" s="66">
        <f t="shared" si="22"/>
        <v>0</v>
      </c>
      <c r="BN26" s="208">
        <f t="shared" si="23"/>
        <v>16</v>
      </c>
      <c r="BO26" s="82">
        <f t="shared" si="24"/>
        <v>0</v>
      </c>
      <c r="BP26" s="82">
        <f t="shared" si="25"/>
        <v>0</v>
      </c>
      <c r="BQ26" s="212">
        <f t="shared" si="26"/>
        <v>16</v>
      </c>
      <c r="BR26" s="80">
        <v>0</v>
      </c>
      <c r="BS26" s="66">
        <v>0</v>
      </c>
      <c r="BT26" s="66">
        <v>0</v>
      </c>
      <c r="BU26" s="66">
        <v>0</v>
      </c>
      <c r="BV26" s="66">
        <f>'приложение 1'!AE28/1.18</f>
        <v>0</v>
      </c>
      <c r="BW26" s="82">
        <f>'приложение 1'!AF28/1.18</f>
        <v>0</v>
      </c>
      <c r="BX26" s="67">
        <f>'приложение 1'!AG28/1.18</f>
        <v>0</v>
      </c>
      <c r="BY26" s="67">
        <f>'приложение 1'!AH28/1.18</f>
        <v>7.655850000000001</v>
      </c>
      <c r="BZ26" s="67">
        <f>'приложение 1'!AI28/1.18</f>
        <v>2.41065</v>
      </c>
      <c r="CA26" s="83">
        <f aca="true" t="shared" si="47" ref="CA26:CA37">BV26+BW26+BX26+BY26+BZ26</f>
        <v>10.066500000000001</v>
      </c>
    </row>
    <row r="27" spans="1:79" s="51" customFormat="1" ht="25.5" customHeight="1">
      <c r="A27" s="40" t="s">
        <v>104</v>
      </c>
      <c r="B27" s="132" t="str">
        <f>'Формат ФСТ'!B28</f>
        <v>Реконструкция РУ-6кВ РП-1542,  по адресу: мкр.Болшево, ул.Б.Комитетская</v>
      </c>
      <c r="C27" s="202">
        <f>'Формат ФСТ'!L28</f>
        <v>0</v>
      </c>
      <c r="D27" s="203">
        <f>'Формат ФСТ'!M28</f>
        <v>0</v>
      </c>
      <c r="E27" s="300">
        <f>'Формат ФСТ'!N28</f>
        <v>0</v>
      </c>
      <c r="F27" s="66">
        <f>'Формат ФСТ'!S28</f>
        <v>0</v>
      </c>
      <c r="G27" s="66">
        <f>'Формат ФСТ'!T28</f>
        <v>0</v>
      </c>
      <c r="H27" s="208">
        <f>'Формат ФСТ'!U28</f>
        <v>0</v>
      </c>
      <c r="I27" s="203">
        <f>'Формат ФСТ'!Z28</f>
        <v>0</v>
      </c>
      <c r="J27" s="203">
        <f>'Формат ФСТ'!AA28</f>
        <v>0</v>
      </c>
      <c r="K27" s="300">
        <f>'Формат ФСТ'!AB28</f>
        <v>0</v>
      </c>
      <c r="L27" s="203">
        <f>'Формат ФСТ'!AG28</f>
        <v>0</v>
      </c>
      <c r="M27" s="203">
        <f>'Формат ФСТ'!AH28</f>
        <v>0</v>
      </c>
      <c r="N27" s="300">
        <f>'Формат ФСТ'!AI28</f>
        <v>0</v>
      </c>
      <c r="O27" s="203">
        <f>'Формат ФСТ'!AN28</f>
        <v>0</v>
      </c>
      <c r="P27" s="203">
        <f>'Формат ФСТ'!AO28</f>
        <v>0</v>
      </c>
      <c r="Q27" s="300">
        <f>'Формат ФСТ'!AP28</f>
        <v>15</v>
      </c>
      <c r="R27" s="203">
        <f t="shared" si="3"/>
        <v>0</v>
      </c>
      <c r="S27" s="201">
        <f t="shared" si="4"/>
        <v>0</v>
      </c>
      <c r="T27" s="305">
        <f t="shared" si="5"/>
        <v>15</v>
      </c>
      <c r="U27" s="80">
        <f t="shared" si="28"/>
        <v>0</v>
      </c>
      <c r="V27" s="66">
        <f t="shared" si="29"/>
        <v>0</v>
      </c>
      <c r="W27" s="208">
        <f t="shared" si="30"/>
        <v>0</v>
      </c>
      <c r="X27" s="66">
        <f t="shared" si="31"/>
        <v>0</v>
      </c>
      <c r="Y27" s="66">
        <f t="shared" si="32"/>
        <v>0</v>
      </c>
      <c r="Z27" s="208">
        <f t="shared" si="33"/>
        <v>0</v>
      </c>
      <c r="AA27" s="66">
        <f t="shared" si="34"/>
        <v>0</v>
      </c>
      <c r="AB27" s="66">
        <f t="shared" si="35"/>
        <v>0</v>
      </c>
      <c r="AC27" s="208">
        <f t="shared" si="36"/>
        <v>0</v>
      </c>
      <c r="AD27" s="66">
        <f t="shared" si="37"/>
        <v>0</v>
      </c>
      <c r="AE27" s="66">
        <f t="shared" si="38"/>
        <v>0</v>
      </c>
      <c r="AF27" s="208">
        <f t="shared" si="39"/>
        <v>0</v>
      </c>
      <c r="AG27" s="66">
        <f t="shared" si="40"/>
        <v>0</v>
      </c>
      <c r="AH27" s="66">
        <f t="shared" si="41"/>
        <v>0</v>
      </c>
      <c r="AI27" s="208">
        <f t="shared" si="42"/>
        <v>15</v>
      </c>
      <c r="AJ27" s="66">
        <f t="shared" si="43"/>
        <v>0</v>
      </c>
      <c r="AK27" s="66">
        <f t="shared" si="44"/>
        <v>0</v>
      </c>
      <c r="AL27" s="298">
        <f t="shared" si="45"/>
        <v>15</v>
      </c>
      <c r="AM27" s="216">
        <f>'Формат ФСТ'!J28/1000</f>
        <v>9.47336269</v>
      </c>
      <c r="AN27" s="80">
        <v>0</v>
      </c>
      <c r="AO27" s="66">
        <v>0</v>
      </c>
      <c r="AP27" s="208">
        <v>0</v>
      </c>
      <c r="AQ27" s="66">
        <v>0</v>
      </c>
      <c r="AR27" s="66">
        <v>0</v>
      </c>
      <c r="AS27" s="208">
        <v>0</v>
      </c>
      <c r="AT27" s="66">
        <v>0</v>
      </c>
      <c r="AU27" s="66">
        <v>0</v>
      </c>
      <c r="AV27" s="208">
        <v>0</v>
      </c>
      <c r="AW27" s="66">
        <v>0</v>
      </c>
      <c r="AX27" s="66">
        <v>0</v>
      </c>
      <c r="AY27" s="208">
        <v>0</v>
      </c>
      <c r="AZ27" s="66">
        <f t="shared" si="9"/>
        <v>0</v>
      </c>
      <c r="BA27" s="66">
        <f t="shared" si="10"/>
        <v>0</v>
      </c>
      <c r="BB27" s="208">
        <v>0</v>
      </c>
      <c r="BC27" s="66">
        <f aca="true" t="shared" si="48" ref="BC27:BC37">X27</f>
        <v>0</v>
      </c>
      <c r="BD27" s="66">
        <f aca="true" t="shared" si="49" ref="BD27:BD37">Y27</f>
        <v>0</v>
      </c>
      <c r="BE27" s="208">
        <f aca="true" t="shared" si="50" ref="BE27:BE37">Z27</f>
        <v>0</v>
      </c>
      <c r="BF27" s="66">
        <f aca="true" t="shared" si="51" ref="BF27:BF37">AA27</f>
        <v>0</v>
      </c>
      <c r="BG27" s="66">
        <f aca="true" t="shared" si="52" ref="BG27:BG37">AB27</f>
        <v>0</v>
      </c>
      <c r="BH27" s="208">
        <f aca="true" t="shared" si="53" ref="BH27:BH37">AC27</f>
        <v>0</v>
      </c>
      <c r="BI27" s="66">
        <f aca="true" t="shared" si="54" ref="BI27:BI37">AD27</f>
        <v>0</v>
      </c>
      <c r="BJ27" s="66">
        <f aca="true" t="shared" si="55" ref="BJ27:BJ37">AE27</f>
        <v>0</v>
      </c>
      <c r="BK27" s="208">
        <f t="shared" si="20"/>
        <v>0</v>
      </c>
      <c r="BL27" s="66">
        <f>AG27</f>
        <v>0</v>
      </c>
      <c r="BM27" s="66">
        <f>AH27</f>
        <v>0</v>
      </c>
      <c r="BN27" s="208">
        <f aca="true" t="shared" si="56" ref="BN27:BN37">Q27</f>
        <v>15</v>
      </c>
      <c r="BO27" s="82">
        <f aca="true" t="shared" si="57" ref="BO27:BQ34">AZ27+BC27+BF27+BI27+BL27</f>
        <v>0</v>
      </c>
      <c r="BP27" s="82">
        <f t="shared" si="57"/>
        <v>0</v>
      </c>
      <c r="BQ27" s="212">
        <f t="shared" si="57"/>
        <v>15</v>
      </c>
      <c r="BR27" s="80">
        <v>0</v>
      </c>
      <c r="BS27" s="66">
        <v>0</v>
      </c>
      <c r="BT27" s="66">
        <v>0</v>
      </c>
      <c r="BU27" s="66">
        <v>0</v>
      </c>
      <c r="BV27" s="66">
        <f>'приложение 1'!AE29/1.18</f>
        <v>0</v>
      </c>
      <c r="BW27" s="82">
        <f>'приложение 1'!AF29/1.18</f>
        <v>0</v>
      </c>
      <c r="BX27" s="67">
        <f>'приложение 1'!AG29/1.18</f>
        <v>0</v>
      </c>
      <c r="BY27" s="67">
        <f>'приложение 1'!AH29/1.18</f>
        <v>0</v>
      </c>
      <c r="BZ27" s="67">
        <f>'приложение 1'!AI29/1.18</f>
        <v>9.47336269</v>
      </c>
      <c r="CA27" s="83">
        <f t="shared" si="47"/>
        <v>9.47336269</v>
      </c>
    </row>
    <row r="28" spans="1:79" s="51" customFormat="1" ht="36" customHeight="1">
      <c r="A28" s="40" t="s">
        <v>105</v>
      </c>
      <c r="B28" s="132" t="str">
        <f>'Формат ФСТ'!B29</f>
        <v>Реконструкция РУ-6 кВ РП-1521 ,по адресу: Московская область, мкр.Первомайский, ул.Советская</v>
      </c>
      <c r="C28" s="202">
        <f>'Формат ФСТ'!L29</f>
        <v>0</v>
      </c>
      <c r="D28" s="203">
        <f>'Формат ФСТ'!M29</f>
        <v>0</v>
      </c>
      <c r="E28" s="300">
        <f>'Формат ФСТ'!N29</f>
        <v>0</v>
      </c>
      <c r="F28" s="66">
        <f>'Формат ФСТ'!S29</f>
        <v>0</v>
      </c>
      <c r="G28" s="66">
        <f>'Формат ФСТ'!T29</f>
        <v>0</v>
      </c>
      <c r="H28" s="208">
        <f>'Формат ФСТ'!U29</f>
        <v>0</v>
      </c>
      <c r="I28" s="203">
        <f>'Формат ФСТ'!Z29</f>
        <v>0</v>
      </c>
      <c r="J28" s="203">
        <f>'Формат ФСТ'!AA29</f>
        <v>0</v>
      </c>
      <c r="K28" s="300">
        <f>'Формат ФСТ'!AB29</f>
        <v>0</v>
      </c>
      <c r="L28" s="203">
        <f>'Формат ФСТ'!AG29</f>
        <v>0</v>
      </c>
      <c r="M28" s="203">
        <f>'Формат ФСТ'!AH29</f>
        <v>0</v>
      </c>
      <c r="N28" s="300">
        <f>'Формат ФСТ'!AI29</f>
        <v>0</v>
      </c>
      <c r="O28" s="203">
        <f>'Формат ФСТ'!AN29</f>
        <v>0</v>
      </c>
      <c r="P28" s="203">
        <f>'Формат ФСТ'!AO29</f>
        <v>0</v>
      </c>
      <c r="Q28" s="300">
        <f>'Формат ФСТ'!AP29</f>
        <v>12</v>
      </c>
      <c r="R28" s="203">
        <f t="shared" si="3"/>
        <v>0</v>
      </c>
      <c r="S28" s="201">
        <f t="shared" si="4"/>
        <v>0</v>
      </c>
      <c r="T28" s="305">
        <f t="shared" si="5"/>
        <v>12</v>
      </c>
      <c r="U28" s="80">
        <f t="shared" si="28"/>
        <v>0</v>
      </c>
      <c r="V28" s="66">
        <f t="shared" si="29"/>
        <v>0</v>
      </c>
      <c r="W28" s="208">
        <f t="shared" si="30"/>
        <v>0</v>
      </c>
      <c r="X28" s="66">
        <f t="shared" si="31"/>
        <v>0</v>
      </c>
      <c r="Y28" s="66">
        <f t="shared" si="32"/>
        <v>0</v>
      </c>
      <c r="Z28" s="208">
        <f t="shared" si="33"/>
        <v>0</v>
      </c>
      <c r="AA28" s="66">
        <f t="shared" si="34"/>
        <v>0</v>
      </c>
      <c r="AB28" s="66">
        <f t="shared" si="35"/>
        <v>0</v>
      </c>
      <c r="AC28" s="208">
        <f t="shared" si="36"/>
        <v>0</v>
      </c>
      <c r="AD28" s="66">
        <f t="shared" si="37"/>
        <v>0</v>
      </c>
      <c r="AE28" s="66">
        <f t="shared" si="38"/>
        <v>0</v>
      </c>
      <c r="AF28" s="208">
        <f t="shared" si="39"/>
        <v>0</v>
      </c>
      <c r="AG28" s="66">
        <f t="shared" si="40"/>
        <v>0</v>
      </c>
      <c r="AH28" s="66">
        <f t="shared" si="41"/>
        <v>0</v>
      </c>
      <c r="AI28" s="208">
        <f t="shared" si="42"/>
        <v>12</v>
      </c>
      <c r="AJ28" s="66">
        <f t="shared" si="43"/>
        <v>0</v>
      </c>
      <c r="AK28" s="66">
        <f t="shared" si="44"/>
        <v>0</v>
      </c>
      <c r="AL28" s="298">
        <f t="shared" si="45"/>
        <v>12</v>
      </c>
      <c r="AM28" s="216">
        <f>'Формат ФСТ'!J29/1000</f>
        <v>7.69392</v>
      </c>
      <c r="AN28" s="80">
        <v>0</v>
      </c>
      <c r="AO28" s="66">
        <v>0</v>
      </c>
      <c r="AP28" s="208">
        <v>0</v>
      </c>
      <c r="AQ28" s="66">
        <v>0</v>
      </c>
      <c r="AR28" s="66">
        <v>0</v>
      </c>
      <c r="AS28" s="208">
        <v>0</v>
      </c>
      <c r="AT28" s="66">
        <v>0</v>
      </c>
      <c r="AU28" s="66">
        <v>0</v>
      </c>
      <c r="AV28" s="208">
        <v>0</v>
      </c>
      <c r="AW28" s="66">
        <v>0</v>
      </c>
      <c r="AX28" s="66">
        <v>0</v>
      </c>
      <c r="AY28" s="208">
        <v>0</v>
      </c>
      <c r="AZ28" s="66">
        <f t="shared" si="9"/>
        <v>0</v>
      </c>
      <c r="BA28" s="66">
        <f t="shared" si="10"/>
        <v>0</v>
      </c>
      <c r="BB28" s="208">
        <v>0</v>
      </c>
      <c r="BC28" s="66">
        <f t="shared" si="48"/>
        <v>0</v>
      </c>
      <c r="BD28" s="66">
        <f t="shared" si="49"/>
        <v>0</v>
      </c>
      <c r="BE28" s="208">
        <f t="shared" si="50"/>
        <v>0</v>
      </c>
      <c r="BF28" s="66">
        <f t="shared" si="51"/>
        <v>0</v>
      </c>
      <c r="BG28" s="66">
        <f t="shared" si="52"/>
        <v>0</v>
      </c>
      <c r="BH28" s="208">
        <f t="shared" si="53"/>
        <v>0</v>
      </c>
      <c r="BI28" s="66">
        <f t="shared" si="54"/>
        <v>0</v>
      </c>
      <c r="BJ28" s="66">
        <f t="shared" si="55"/>
        <v>0</v>
      </c>
      <c r="BK28" s="208">
        <f aca="true" t="shared" si="58" ref="BK28:BK37">AF28</f>
        <v>0</v>
      </c>
      <c r="BL28" s="66">
        <f aca="true" t="shared" si="59" ref="BL28:BM33">AG28</f>
        <v>0</v>
      </c>
      <c r="BM28" s="66">
        <f t="shared" si="59"/>
        <v>0</v>
      </c>
      <c r="BN28" s="208">
        <f t="shared" si="56"/>
        <v>12</v>
      </c>
      <c r="BO28" s="82">
        <f t="shared" si="57"/>
        <v>0</v>
      </c>
      <c r="BP28" s="82">
        <f t="shared" si="57"/>
        <v>0</v>
      </c>
      <c r="BQ28" s="212">
        <f t="shared" si="57"/>
        <v>12</v>
      </c>
      <c r="BR28" s="80">
        <v>0</v>
      </c>
      <c r="BS28" s="66">
        <v>0</v>
      </c>
      <c r="BT28" s="66">
        <v>0</v>
      </c>
      <c r="BU28" s="66">
        <v>0</v>
      </c>
      <c r="BV28" s="66">
        <f>'приложение 1'!AE30/1.18</f>
        <v>0</v>
      </c>
      <c r="BW28" s="82">
        <f>'приложение 1'!AF30/1.18</f>
        <v>0</v>
      </c>
      <c r="BX28" s="67">
        <f>'приложение 1'!AG30/1.18</f>
        <v>0</v>
      </c>
      <c r="BY28" s="67">
        <f>'приложение 1'!AH30/1.18</f>
        <v>0</v>
      </c>
      <c r="BZ28" s="67">
        <f>'приложение 1'!AI30/1.18</f>
        <v>7.69392</v>
      </c>
      <c r="CA28" s="83">
        <f t="shared" si="47"/>
        <v>7.69392</v>
      </c>
    </row>
    <row r="29" spans="1:79" s="51" customFormat="1" ht="36" customHeight="1">
      <c r="A29" s="40" t="s">
        <v>106</v>
      </c>
      <c r="B29" s="132" t="str">
        <f>'Формат ФСТ'!B30</f>
        <v>Реконструкция РУ-10 кВ РП-1522, по адресу: г. Королев, ул. Мичурина,д. 21 Д</v>
      </c>
      <c r="C29" s="202">
        <f>'Формат ФСТ'!L30</f>
        <v>0</v>
      </c>
      <c r="D29" s="203">
        <f>'Формат ФСТ'!M30</f>
        <v>0</v>
      </c>
      <c r="E29" s="300">
        <f>'Формат ФСТ'!N30</f>
        <v>0</v>
      </c>
      <c r="F29" s="66">
        <f>'Формат ФСТ'!S30</f>
        <v>0</v>
      </c>
      <c r="G29" s="66">
        <f>'Формат ФСТ'!T30</f>
        <v>0</v>
      </c>
      <c r="H29" s="208">
        <f>'Формат ФСТ'!U30</f>
        <v>0</v>
      </c>
      <c r="I29" s="203">
        <f>'Формат ФСТ'!Z30</f>
        <v>0</v>
      </c>
      <c r="J29" s="203">
        <f>'Формат ФСТ'!AA30</f>
        <v>0</v>
      </c>
      <c r="K29" s="300">
        <f>'Формат ФСТ'!AB30</f>
        <v>0</v>
      </c>
      <c r="L29" s="203">
        <f>'Формат ФСТ'!AG30</f>
        <v>0</v>
      </c>
      <c r="M29" s="203">
        <f>'Формат ФСТ'!AH30</f>
        <v>0</v>
      </c>
      <c r="N29" s="300">
        <f>'Формат ФСТ'!AI30</f>
        <v>0</v>
      </c>
      <c r="O29" s="203">
        <f>'Формат ФСТ'!AN30</f>
        <v>0</v>
      </c>
      <c r="P29" s="203">
        <f>'Формат ФСТ'!AO30</f>
        <v>0</v>
      </c>
      <c r="Q29" s="300">
        <f>'Формат ФСТ'!AP30</f>
        <v>21</v>
      </c>
      <c r="R29" s="203">
        <f aca="true" t="shared" si="60" ref="R29:T30">C29+F29+I29+L29+O29</f>
        <v>0</v>
      </c>
      <c r="S29" s="201">
        <f t="shared" si="60"/>
        <v>0</v>
      </c>
      <c r="T29" s="305">
        <f t="shared" si="60"/>
        <v>21</v>
      </c>
      <c r="U29" s="80">
        <f aca="true" t="shared" si="61" ref="U29:AI29">C29</f>
        <v>0</v>
      </c>
      <c r="V29" s="66">
        <f t="shared" si="61"/>
        <v>0</v>
      </c>
      <c r="W29" s="208">
        <f t="shared" si="61"/>
        <v>0</v>
      </c>
      <c r="X29" s="66">
        <f t="shared" si="61"/>
        <v>0</v>
      </c>
      <c r="Y29" s="66">
        <f t="shared" si="61"/>
        <v>0</v>
      </c>
      <c r="Z29" s="208">
        <f t="shared" si="61"/>
        <v>0</v>
      </c>
      <c r="AA29" s="66">
        <f t="shared" si="61"/>
        <v>0</v>
      </c>
      <c r="AB29" s="66">
        <f t="shared" si="61"/>
        <v>0</v>
      </c>
      <c r="AC29" s="208">
        <f t="shared" si="61"/>
        <v>0</v>
      </c>
      <c r="AD29" s="66">
        <f t="shared" si="61"/>
        <v>0</v>
      </c>
      <c r="AE29" s="66">
        <f t="shared" si="61"/>
        <v>0</v>
      </c>
      <c r="AF29" s="208">
        <f t="shared" si="61"/>
        <v>0</v>
      </c>
      <c r="AG29" s="66">
        <f t="shared" si="61"/>
        <v>0</v>
      </c>
      <c r="AH29" s="66">
        <f t="shared" si="61"/>
        <v>0</v>
      </c>
      <c r="AI29" s="208">
        <f t="shared" si="61"/>
        <v>21</v>
      </c>
      <c r="AJ29" s="66">
        <f aca="true" t="shared" si="62" ref="AJ29:AL30">U29+X29+AA29+AD29+AG29</f>
        <v>0</v>
      </c>
      <c r="AK29" s="66">
        <f t="shared" si="62"/>
        <v>0</v>
      </c>
      <c r="AL29" s="298">
        <f t="shared" si="62"/>
        <v>21</v>
      </c>
      <c r="AM29" s="216">
        <f>'Формат ФСТ'!J30/1000</f>
        <v>13.03223944</v>
      </c>
      <c r="AN29" s="80">
        <v>0</v>
      </c>
      <c r="AO29" s="66">
        <v>0</v>
      </c>
      <c r="AP29" s="208">
        <v>0</v>
      </c>
      <c r="AQ29" s="66">
        <v>0</v>
      </c>
      <c r="AR29" s="66">
        <v>0</v>
      </c>
      <c r="AS29" s="208">
        <v>0</v>
      </c>
      <c r="AT29" s="66">
        <v>0</v>
      </c>
      <c r="AU29" s="66">
        <v>0</v>
      </c>
      <c r="AV29" s="208">
        <v>0</v>
      </c>
      <c r="AW29" s="66">
        <v>0</v>
      </c>
      <c r="AX29" s="66">
        <v>0</v>
      </c>
      <c r="AY29" s="208">
        <v>0</v>
      </c>
      <c r="AZ29" s="66">
        <f>AN29+AQ29+AT29+AW29</f>
        <v>0</v>
      </c>
      <c r="BA29" s="66">
        <f>AO29+AR29+AU29+AX29</f>
        <v>0</v>
      </c>
      <c r="BB29" s="208">
        <v>0</v>
      </c>
      <c r="BC29" s="66">
        <f aca="true" t="shared" si="63" ref="BC29:BM29">X29</f>
        <v>0</v>
      </c>
      <c r="BD29" s="66">
        <f t="shared" si="63"/>
        <v>0</v>
      </c>
      <c r="BE29" s="208">
        <f t="shared" si="63"/>
        <v>0</v>
      </c>
      <c r="BF29" s="66">
        <f t="shared" si="63"/>
        <v>0</v>
      </c>
      <c r="BG29" s="66">
        <f t="shared" si="63"/>
        <v>0</v>
      </c>
      <c r="BH29" s="208">
        <f t="shared" si="63"/>
        <v>0</v>
      </c>
      <c r="BI29" s="66">
        <f t="shared" si="63"/>
        <v>0</v>
      </c>
      <c r="BJ29" s="66">
        <f t="shared" si="63"/>
        <v>0</v>
      </c>
      <c r="BK29" s="208">
        <f t="shared" si="63"/>
        <v>0</v>
      </c>
      <c r="BL29" s="66">
        <f t="shared" si="63"/>
        <v>0</v>
      </c>
      <c r="BM29" s="66">
        <f t="shared" si="63"/>
        <v>0</v>
      </c>
      <c r="BN29" s="208">
        <f>Q29</f>
        <v>21</v>
      </c>
      <c r="BO29" s="82">
        <f aca="true" t="shared" si="64" ref="BO29:BQ30">AZ29+BC29+BF29+BI29+BL29</f>
        <v>0</v>
      </c>
      <c r="BP29" s="82">
        <f t="shared" si="64"/>
        <v>0</v>
      </c>
      <c r="BQ29" s="212">
        <f t="shared" si="64"/>
        <v>21</v>
      </c>
      <c r="BR29" s="80">
        <v>0</v>
      </c>
      <c r="BS29" s="66">
        <v>0</v>
      </c>
      <c r="BT29" s="66">
        <v>0</v>
      </c>
      <c r="BU29" s="66">
        <v>0</v>
      </c>
      <c r="BV29" s="66">
        <f>'приложение 1'!AE33/1.18</f>
        <v>0</v>
      </c>
      <c r="BW29" s="82">
        <f>'приложение 1'!AF33/1.18</f>
        <v>0</v>
      </c>
      <c r="BX29" s="67">
        <f>'приложение 1'!AG31/1.18</f>
        <v>0</v>
      </c>
      <c r="BY29" s="67">
        <f>'приложение 1'!AH31/1.18</f>
        <v>0</v>
      </c>
      <c r="BZ29" s="67">
        <f>'приложение 1'!AI31/1.18</f>
        <v>13.03223944</v>
      </c>
      <c r="CA29" s="83">
        <f t="shared" si="47"/>
        <v>13.03223944</v>
      </c>
    </row>
    <row r="30" spans="1:79" s="51" customFormat="1" ht="36" customHeight="1">
      <c r="A30" s="40" t="s">
        <v>152</v>
      </c>
      <c r="B30" s="132" t="str">
        <f>'Формат ФСТ'!B31</f>
        <v>Реконструкция РУ-6кВ РП-1535 ,по адресу: мкр.Болшево, ул. Советская.</v>
      </c>
      <c r="C30" s="202">
        <f>'Формат ФСТ'!L31</f>
        <v>0</v>
      </c>
      <c r="D30" s="203">
        <f>'Формат ФСТ'!M31</f>
        <v>0</v>
      </c>
      <c r="E30" s="300">
        <f>'Формат ФСТ'!N31</f>
        <v>0</v>
      </c>
      <c r="F30" s="66">
        <f>'Формат ФСТ'!S31</f>
        <v>0</v>
      </c>
      <c r="G30" s="66">
        <f>'Формат ФСТ'!T31</f>
        <v>0</v>
      </c>
      <c r="H30" s="208">
        <f>'Формат ФСТ'!U31</f>
        <v>0</v>
      </c>
      <c r="I30" s="203">
        <f>'Формат ФСТ'!Z31</f>
        <v>0</v>
      </c>
      <c r="J30" s="203">
        <f>'Формат ФСТ'!AA31</f>
        <v>0</v>
      </c>
      <c r="K30" s="300">
        <f>'Формат ФСТ'!AB31</f>
        <v>0</v>
      </c>
      <c r="L30" s="203">
        <f>'Формат ФСТ'!AG31</f>
        <v>0</v>
      </c>
      <c r="M30" s="203">
        <f>'Формат ФСТ'!AH31</f>
        <v>0</v>
      </c>
      <c r="N30" s="300">
        <f>'Формат ФСТ'!AI31</f>
        <v>0</v>
      </c>
      <c r="O30" s="203">
        <f>'Формат ФСТ'!AN31</f>
        <v>0</v>
      </c>
      <c r="P30" s="203">
        <f>'Формат ФСТ'!AO31</f>
        <v>0</v>
      </c>
      <c r="Q30" s="300">
        <f>'Формат ФСТ'!AP31</f>
        <v>25</v>
      </c>
      <c r="R30" s="203">
        <f t="shared" si="60"/>
        <v>0</v>
      </c>
      <c r="S30" s="201">
        <f t="shared" si="60"/>
        <v>0</v>
      </c>
      <c r="T30" s="305">
        <f t="shared" si="60"/>
        <v>25</v>
      </c>
      <c r="U30" s="80">
        <f aca="true" t="shared" si="65" ref="U30:AI30">C30</f>
        <v>0</v>
      </c>
      <c r="V30" s="66">
        <f t="shared" si="65"/>
        <v>0</v>
      </c>
      <c r="W30" s="208">
        <f t="shared" si="65"/>
        <v>0</v>
      </c>
      <c r="X30" s="66">
        <f t="shared" si="65"/>
        <v>0</v>
      </c>
      <c r="Y30" s="66">
        <f t="shared" si="65"/>
        <v>0</v>
      </c>
      <c r="Z30" s="208">
        <f t="shared" si="65"/>
        <v>0</v>
      </c>
      <c r="AA30" s="66">
        <f t="shared" si="65"/>
        <v>0</v>
      </c>
      <c r="AB30" s="66">
        <f t="shared" si="65"/>
        <v>0</v>
      </c>
      <c r="AC30" s="208">
        <f t="shared" si="65"/>
        <v>0</v>
      </c>
      <c r="AD30" s="66">
        <f t="shared" si="65"/>
        <v>0</v>
      </c>
      <c r="AE30" s="66">
        <f t="shared" si="65"/>
        <v>0</v>
      </c>
      <c r="AF30" s="208">
        <f t="shared" si="65"/>
        <v>0</v>
      </c>
      <c r="AG30" s="66">
        <f t="shared" si="65"/>
        <v>0</v>
      </c>
      <c r="AH30" s="66">
        <f t="shared" si="65"/>
        <v>0</v>
      </c>
      <c r="AI30" s="208">
        <f t="shared" si="65"/>
        <v>25</v>
      </c>
      <c r="AJ30" s="66">
        <f t="shared" si="62"/>
        <v>0</v>
      </c>
      <c r="AK30" s="66">
        <f t="shared" si="62"/>
        <v>0</v>
      </c>
      <c r="AL30" s="298">
        <f t="shared" si="62"/>
        <v>25</v>
      </c>
      <c r="AM30" s="216">
        <f>'Формат ФСТ'!J31/1000</f>
        <v>11.79383</v>
      </c>
      <c r="AN30" s="80">
        <v>0</v>
      </c>
      <c r="AO30" s="66">
        <v>0</v>
      </c>
      <c r="AP30" s="208">
        <v>0</v>
      </c>
      <c r="AQ30" s="66">
        <v>0</v>
      </c>
      <c r="AR30" s="66">
        <v>0</v>
      </c>
      <c r="AS30" s="208">
        <v>0</v>
      </c>
      <c r="AT30" s="66">
        <v>0</v>
      </c>
      <c r="AU30" s="66">
        <v>0</v>
      </c>
      <c r="AV30" s="208">
        <v>0</v>
      </c>
      <c r="AW30" s="66">
        <v>0</v>
      </c>
      <c r="AX30" s="66">
        <v>0</v>
      </c>
      <c r="AY30" s="208">
        <v>0</v>
      </c>
      <c r="AZ30" s="66">
        <f>AN30+AQ30+AT30+AW30</f>
        <v>0</v>
      </c>
      <c r="BA30" s="66">
        <f>AO30+AR30+AU30+AX30</f>
        <v>0</v>
      </c>
      <c r="BB30" s="208">
        <v>0</v>
      </c>
      <c r="BC30" s="66">
        <f aca="true" t="shared" si="66" ref="BC30:BM30">X30</f>
        <v>0</v>
      </c>
      <c r="BD30" s="66">
        <f t="shared" si="66"/>
        <v>0</v>
      </c>
      <c r="BE30" s="208">
        <f t="shared" si="66"/>
        <v>0</v>
      </c>
      <c r="BF30" s="66">
        <f t="shared" si="66"/>
        <v>0</v>
      </c>
      <c r="BG30" s="66">
        <f t="shared" si="66"/>
        <v>0</v>
      </c>
      <c r="BH30" s="208">
        <f t="shared" si="66"/>
        <v>0</v>
      </c>
      <c r="BI30" s="66">
        <f t="shared" si="66"/>
        <v>0</v>
      </c>
      <c r="BJ30" s="66">
        <f t="shared" si="66"/>
        <v>0</v>
      </c>
      <c r="BK30" s="208">
        <f t="shared" si="66"/>
        <v>0</v>
      </c>
      <c r="BL30" s="66">
        <f t="shared" si="66"/>
        <v>0</v>
      </c>
      <c r="BM30" s="66">
        <f t="shared" si="66"/>
        <v>0</v>
      </c>
      <c r="BN30" s="208">
        <f>Q30</f>
        <v>25</v>
      </c>
      <c r="BO30" s="82">
        <f t="shared" si="64"/>
        <v>0</v>
      </c>
      <c r="BP30" s="82">
        <f t="shared" si="64"/>
        <v>0</v>
      </c>
      <c r="BQ30" s="212">
        <f t="shared" si="64"/>
        <v>25</v>
      </c>
      <c r="BR30" s="80">
        <v>0</v>
      </c>
      <c r="BS30" s="66">
        <v>0</v>
      </c>
      <c r="BT30" s="66">
        <v>0</v>
      </c>
      <c r="BU30" s="66">
        <v>0</v>
      </c>
      <c r="BV30" s="66">
        <f>'приложение 1'!AE34/1.18</f>
        <v>0</v>
      </c>
      <c r="BW30" s="82">
        <f>'приложение 1'!AF34/1.18</f>
        <v>0</v>
      </c>
      <c r="BX30" s="67">
        <f>'приложение 1'!AG32/1.18</f>
        <v>0</v>
      </c>
      <c r="BY30" s="67">
        <f>'приложение 1'!AH32/1.18</f>
        <v>0</v>
      </c>
      <c r="BZ30" s="67">
        <f>'приложение 1'!AI32/1.18</f>
        <v>11.79383</v>
      </c>
      <c r="CA30" s="83">
        <f>BV30+BW30+BX30+BY30+BZ30</f>
        <v>11.79383</v>
      </c>
    </row>
    <row r="31" spans="1:79" s="51" customFormat="1" ht="22.5" customHeight="1">
      <c r="A31" s="40" t="s">
        <v>153</v>
      </c>
      <c r="B31" s="132" t="str">
        <f>'Формат ФСТ'!B32</f>
        <v>Приобретение высоковольтной лаборатории</v>
      </c>
      <c r="C31" s="202">
        <f>'Формат ФСТ'!L32</f>
        <v>0</v>
      </c>
      <c r="D31" s="203">
        <f>'Формат ФСТ'!M32</f>
        <v>0</v>
      </c>
      <c r="E31" s="300">
        <f>'Формат ФСТ'!N32</f>
        <v>0</v>
      </c>
      <c r="F31" s="66">
        <f>'Формат ФСТ'!S32</f>
        <v>0</v>
      </c>
      <c r="G31" s="66">
        <f>'Формат ФСТ'!T32</f>
        <v>0</v>
      </c>
      <c r="H31" s="208">
        <f>'Формат ФСТ'!U32</f>
        <v>0</v>
      </c>
      <c r="I31" s="203">
        <f>'Формат ФСТ'!Z32</f>
        <v>0</v>
      </c>
      <c r="J31" s="203">
        <f>'Формат ФСТ'!AA32</f>
        <v>0</v>
      </c>
      <c r="K31" s="300">
        <f>'Формат ФСТ'!AB32</f>
        <v>1</v>
      </c>
      <c r="L31" s="203">
        <f>'Формат ФСТ'!AG32</f>
        <v>0</v>
      </c>
      <c r="M31" s="203">
        <f>'Формат ФСТ'!AH32</f>
        <v>0</v>
      </c>
      <c r="N31" s="300">
        <f>'Формат ФСТ'!AI32</f>
        <v>0</v>
      </c>
      <c r="O31" s="203">
        <f>'Формат ФСТ'!AN32</f>
        <v>0</v>
      </c>
      <c r="P31" s="203">
        <f>'Формат ФСТ'!AO32</f>
        <v>0</v>
      </c>
      <c r="Q31" s="300">
        <f>'Формат ФСТ'!AP32</f>
        <v>0</v>
      </c>
      <c r="R31" s="203">
        <f t="shared" si="3"/>
        <v>0</v>
      </c>
      <c r="S31" s="201">
        <f t="shared" si="4"/>
        <v>0</v>
      </c>
      <c r="T31" s="305">
        <f t="shared" si="5"/>
        <v>1</v>
      </c>
      <c r="U31" s="80">
        <f t="shared" si="28"/>
        <v>0</v>
      </c>
      <c r="V31" s="66">
        <f t="shared" si="29"/>
        <v>0</v>
      </c>
      <c r="W31" s="208">
        <f t="shared" si="30"/>
        <v>0</v>
      </c>
      <c r="X31" s="66">
        <f t="shared" si="31"/>
        <v>0</v>
      </c>
      <c r="Y31" s="66">
        <f t="shared" si="32"/>
        <v>0</v>
      </c>
      <c r="Z31" s="208">
        <f t="shared" si="33"/>
        <v>0</v>
      </c>
      <c r="AA31" s="66">
        <f t="shared" si="34"/>
        <v>0</v>
      </c>
      <c r="AB31" s="66">
        <f t="shared" si="35"/>
        <v>0</v>
      </c>
      <c r="AC31" s="208">
        <f t="shared" si="36"/>
        <v>1</v>
      </c>
      <c r="AD31" s="66">
        <f t="shared" si="37"/>
        <v>0</v>
      </c>
      <c r="AE31" s="66">
        <f t="shared" si="38"/>
        <v>0</v>
      </c>
      <c r="AF31" s="208">
        <f t="shared" si="39"/>
        <v>0</v>
      </c>
      <c r="AG31" s="66">
        <f t="shared" si="40"/>
        <v>0</v>
      </c>
      <c r="AH31" s="66">
        <f t="shared" si="41"/>
        <v>0</v>
      </c>
      <c r="AI31" s="208">
        <f t="shared" si="42"/>
        <v>0</v>
      </c>
      <c r="AJ31" s="66">
        <f t="shared" si="43"/>
        <v>0</v>
      </c>
      <c r="AK31" s="66">
        <f t="shared" si="44"/>
        <v>0</v>
      </c>
      <c r="AL31" s="298">
        <f t="shared" si="45"/>
        <v>1</v>
      </c>
      <c r="AM31" s="216">
        <f>'Формат ФСТ'!J32/1000</f>
        <v>14.4</v>
      </c>
      <c r="AN31" s="80">
        <v>0</v>
      </c>
      <c r="AO31" s="66">
        <v>0</v>
      </c>
      <c r="AP31" s="208">
        <v>0</v>
      </c>
      <c r="AQ31" s="66">
        <v>0</v>
      </c>
      <c r="AR31" s="66">
        <v>0</v>
      </c>
      <c r="AS31" s="208">
        <v>0</v>
      </c>
      <c r="AT31" s="66">
        <v>0</v>
      </c>
      <c r="AU31" s="66">
        <v>0</v>
      </c>
      <c r="AV31" s="208">
        <v>0</v>
      </c>
      <c r="AW31" s="66">
        <v>0</v>
      </c>
      <c r="AX31" s="66">
        <v>0</v>
      </c>
      <c r="AY31" s="208">
        <v>0</v>
      </c>
      <c r="AZ31" s="66">
        <f t="shared" si="9"/>
        <v>0</v>
      </c>
      <c r="BA31" s="66">
        <f t="shared" si="10"/>
        <v>0</v>
      </c>
      <c r="BB31" s="208">
        <v>0</v>
      </c>
      <c r="BC31" s="66">
        <f t="shared" si="48"/>
        <v>0</v>
      </c>
      <c r="BD31" s="66">
        <f t="shared" si="49"/>
        <v>0</v>
      </c>
      <c r="BE31" s="208">
        <f t="shared" si="50"/>
        <v>0</v>
      </c>
      <c r="BF31" s="66">
        <f t="shared" si="51"/>
        <v>0</v>
      </c>
      <c r="BG31" s="66">
        <f t="shared" si="52"/>
        <v>0</v>
      </c>
      <c r="BH31" s="208">
        <f t="shared" si="53"/>
        <v>1</v>
      </c>
      <c r="BI31" s="66">
        <f t="shared" si="54"/>
        <v>0</v>
      </c>
      <c r="BJ31" s="66">
        <f t="shared" si="55"/>
        <v>0</v>
      </c>
      <c r="BK31" s="208">
        <f t="shared" si="58"/>
        <v>0</v>
      </c>
      <c r="BL31" s="66">
        <f t="shared" si="59"/>
        <v>0</v>
      </c>
      <c r="BM31" s="66">
        <f t="shared" si="59"/>
        <v>0</v>
      </c>
      <c r="BN31" s="208">
        <f t="shared" si="56"/>
        <v>0</v>
      </c>
      <c r="BO31" s="82">
        <f t="shared" si="57"/>
        <v>0</v>
      </c>
      <c r="BP31" s="82">
        <f t="shared" si="57"/>
        <v>0</v>
      </c>
      <c r="BQ31" s="212">
        <f t="shared" si="57"/>
        <v>1</v>
      </c>
      <c r="BR31" s="80">
        <v>0</v>
      </c>
      <c r="BS31" s="66">
        <v>0</v>
      </c>
      <c r="BT31" s="66">
        <v>0</v>
      </c>
      <c r="BU31" s="66">
        <v>0</v>
      </c>
      <c r="BV31" s="66">
        <f>'приложение 1'!AE33/1.18</f>
        <v>0</v>
      </c>
      <c r="BW31" s="82">
        <f>'приложение 1'!AF33/1.18</f>
        <v>0</v>
      </c>
      <c r="BX31" s="67">
        <f>'приложение 1'!AG33/1.18</f>
        <v>14.400000000000002</v>
      </c>
      <c r="BY31" s="67">
        <f>'приложение 1'!AH33/1.18</f>
        <v>0</v>
      </c>
      <c r="BZ31" s="67">
        <f>'приложение 1'!AI33/1.18</f>
        <v>0</v>
      </c>
      <c r="CA31" s="83">
        <f t="shared" si="47"/>
        <v>14.400000000000002</v>
      </c>
    </row>
    <row r="32" spans="1:79" s="51" customFormat="1" ht="18.75" customHeight="1">
      <c r="A32" s="40" t="s">
        <v>154</v>
      </c>
      <c r="B32" s="132" t="str">
        <f>'Формат ФСТ'!B33</f>
        <v>Приобретение автобуса ПАЗ-32053</v>
      </c>
      <c r="C32" s="202">
        <f>'Формат ФСТ'!L33</f>
        <v>0</v>
      </c>
      <c r="D32" s="203">
        <f>'Формат ФСТ'!M33</f>
        <v>0</v>
      </c>
      <c r="E32" s="300">
        <f>'Формат ФСТ'!N33</f>
        <v>0</v>
      </c>
      <c r="F32" s="66">
        <f>'Формат ФСТ'!S33</f>
        <v>0</v>
      </c>
      <c r="G32" s="66">
        <f>'Формат ФСТ'!T33</f>
        <v>0</v>
      </c>
      <c r="H32" s="208">
        <f>'Формат ФСТ'!U33</f>
        <v>0</v>
      </c>
      <c r="I32" s="203">
        <f>'Формат ФСТ'!Z33</f>
        <v>0</v>
      </c>
      <c r="J32" s="203">
        <f>'Формат ФСТ'!AA33</f>
        <v>0</v>
      </c>
      <c r="K32" s="300">
        <f>'Формат ФСТ'!AB33</f>
        <v>0</v>
      </c>
      <c r="L32" s="203">
        <f>'Формат ФСТ'!AG33</f>
        <v>0</v>
      </c>
      <c r="M32" s="203">
        <f>'Формат ФСТ'!AH33</f>
        <v>0</v>
      </c>
      <c r="N32" s="300">
        <f>'Формат ФСТ'!AI33</f>
        <v>1</v>
      </c>
      <c r="O32" s="203">
        <f>'Формат ФСТ'!AN33</f>
        <v>0</v>
      </c>
      <c r="P32" s="203">
        <f>'Формат ФСТ'!AO33</f>
        <v>0</v>
      </c>
      <c r="Q32" s="300">
        <f>'Формат ФСТ'!AP33</f>
        <v>0</v>
      </c>
      <c r="R32" s="203">
        <f t="shared" si="3"/>
        <v>0</v>
      </c>
      <c r="S32" s="201">
        <f t="shared" si="4"/>
        <v>0</v>
      </c>
      <c r="T32" s="305">
        <f t="shared" si="5"/>
        <v>1</v>
      </c>
      <c r="U32" s="80">
        <f t="shared" si="28"/>
        <v>0</v>
      </c>
      <c r="V32" s="66">
        <f t="shared" si="29"/>
        <v>0</v>
      </c>
      <c r="W32" s="208">
        <f t="shared" si="30"/>
        <v>0</v>
      </c>
      <c r="X32" s="66">
        <f t="shared" si="31"/>
        <v>0</v>
      </c>
      <c r="Y32" s="66">
        <f t="shared" si="32"/>
        <v>0</v>
      </c>
      <c r="Z32" s="208">
        <f t="shared" si="33"/>
        <v>0</v>
      </c>
      <c r="AA32" s="66">
        <f t="shared" si="34"/>
        <v>0</v>
      </c>
      <c r="AB32" s="66">
        <f t="shared" si="35"/>
        <v>0</v>
      </c>
      <c r="AC32" s="208">
        <f t="shared" si="36"/>
        <v>0</v>
      </c>
      <c r="AD32" s="66">
        <f t="shared" si="37"/>
        <v>0</v>
      </c>
      <c r="AE32" s="66">
        <f t="shared" si="38"/>
        <v>0</v>
      </c>
      <c r="AF32" s="208">
        <f t="shared" si="39"/>
        <v>1</v>
      </c>
      <c r="AG32" s="66">
        <f t="shared" si="40"/>
        <v>0</v>
      </c>
      <c r="AH32" s="66">
        <f t="shared" si="41"/>
        <v>0</v>
      </c>
      <c r="AI32" s="208">
        <f t="shared" si="42"/>
        <v>0</v>
      </c>
      <c r="AJ32" s="66">
        <f t="shared" si="43"/>
        <v>0</v>
      </c>
      <c r="AK32" s="66">
        <f t="shared" si="44"/>
        <v>0</v>
      </c>
      <c r="AL32" s="298">
        <f t="shared" si="45"/>
        <v>1</v>
      </c>
      <c r="AM32" s="216">
        <f>'Формат ФСТ'!J33/1000</f>
        <v>1.1864400000000002</v>
      </c>
      <c r="AN32" s="80">
        <v>0</v>
      </c>
      <c r="AO32" s="66">
        <v>0</v>
      </c>
      <c r="AP32" s="208">
        <v>0</v>
      </c>
      <c r="AQ32" s="66">
        <v>0</v>
      </c>
      <c r="AR32" s="66">
        <v>0</v>
      </c>
      <c r="AS32" s="208">
        <v>0</v>
      </c>
      <c r="AT32" s="66">
        <v>0</v>
      </c>
      <c r="AU32" s="66">
        <v>0</v>
      </c>
      <c r="AV32" s="208">
        <v>0</v>
      </c>
      <c r="AW32" s="66">
        <v>0</v>
      </c>
      <c r="AX32" s="66">
        <v>0</v>
      </c>
      <c r="AY32" s="208">
        <v>0</v>
      </c>
      <c r="AZ32" s="66">
        <f t="shared" si="9"/>
        <v>0</v>
      </c>
      <c r="BA32" s="66">
        <f t="shared" si="10"/>
        <v>0</v>
      </c>
      <c r="BB32" s="208">
        <v>0</v>
      </c>
      <c r="BC32" s="66">
        <f t="shared" si="48"/>
        <v>0</v>
      </c>
      <c r="BD32" s="66">
        <f t="shared" si="49"/>
        <v>0</v>
      </c>
      <c r="BE32" s="208">
        <f t="shared" si="50"/>
        <v>0</v>
      </c>
      <c r="BF32" s="66">
        <f t="shared" si="51"/>
        <v>0</v>
      </c>
      <c r="BG32" s="66">
        <f t="shared" si="52"/>
        <v>0</v>
      </c>
      <c r="BH32" s="208">
        <f t="shared" si="53"/>
        <v>0</v>
      </c>
      <c r="BI32" s="66">
        <f t="shared" si="54"/>
        <v>0</v>
      </c>
      <c r="BJ32" s="66">
        <f t="shared" si="55"/>
        <v>0</v>
      </c>
      <c r="BK32" s="208">
        <f t="shared" si="58"/>
        <v>1</v>
      </c>
      <c r="BL32" s="66">
        <f t="shared" si="59"/>
        <v>0</v>
      </c>
      <c r="BM32" s="66">
        <f t="shared" si="59"/>
        <v>0</v>
      </c>
      <c r="BN32" s="208">
        <f t="shared" si="56"/>
        <v>0</v>
      </c>
      <c r="BO32" s="82">
        <f t="shared" si="57"/>
        <v>0</v>
      </c>
      <c r="BP32" s="82">
        <f t="shared" si="57"/>
        <v>0</v>
      </c>
      <c r="BQ32" s="212">
        <f t="shared" si="57"/>
        <v>1</v>
      </c>
      <c r="BR32" s="80">
        <v>0</v>
      </c>
      <c r="BS32" s="66">
        <v>0</v>
      </c>
      <c r="BT32" s="66">
        <v>0</v>
      </c>
      <c r="BU32" s="66">
        <v>0</v>
      </c>
      <c r="BV32" s="66">
        <f>'приложение 1'!AE34/1.18</f>
        <v>0</v>
      </c>
      <c r="BW32" s="82">
        <f>'приложение 1'!AF34/1.18</f>
        <v>0</v>
      </c>
      <c r="BX32" s="67">
        <f>'приложение 1'!AG34/1.18</f>
        <v>0</v>
      </c>
      <c r="BY32" s="67">
        <f>'приложение 1'!AH34/1.18</f>
        <v>1.1864400000000002</v>
      </c>
      <c r="BZ32" s="67">
        <f>'приложение 1'!AI34/1.18</f>
        <v>0</v>
      </c>
      <c r="CA32" s="83">
        <f t="shared" si="47"/>
        <v>1.1864400000000002</v>
      </c>
    </row>
    <row r="33" spans="1:79" s="51" customFormat="1" ht="18" customHeight="1">
      <c r="A33" s="40" t="s">
        <v>155</v>
      </c>
      <c r="B33" s="132" t="str">
        <f>'Формат ФСТ'!B34</f>
        <v>Приобретение ГАЗ 2752</v>
      </c>
      <c r="C33" s="202">
        <f>'Формат ФСТ'!L34</f>
        <v>0</v>
      </c>
      <c r="D33" s="203">
        <f>'Формат ФСТ'!M34</f>
        <v>0</v>
      </c>
      <c r="E33" s="300">
        <f>'Формат ФСТ'!N34</f>
        <v>0</v>
      </c>
      <c r="F33" s="66">
        <f>'Формат ФСТ'!S34</f>
        <v>0</v>
      </c>
      <c r="G33" s="66">
        <f>'Формат ФСТ'!T34</f>
        <v>0</v>
      </c>
      <c r="H33" s="208">
        <f>'Формат ФСТ'!U34</f>
        <v>0</v>
      </c>
      <c r="I33" s="203">
        <f>'Формат ФСТ'!Z34</f>
        <v>0</v>
      </c>
      <c r="J33" s="203">
        <f>'Формат ФСТ'!AA34</f>
        <v>0</v>
      </c>
      <c r="K33" s="300">
        <f>'Формат ФСТ'!AB34</f>
        <v>0</v>
      </c>
      <c r="L33" s="203">
        <f>'Формат ФСТ'!AG34</f>
        <v>0</v>
      </c>
      <c r="M33" s="203">
        <f>'Формат ФСТ'!AH34</f>
        <v>0</v>
      </c>
      <c r="N33" s="300">
        <f>'Формат ФСТ'!AI34</f>
        <v>1</v>
      </c>
      <c r="O33" s="203">
        <f>'Формат ФСТ'!AN34</f>
        <v>0</v>
      </c>
      <c r="P33" s="203">
        <f>'Формат ФСТ'!AO34</f>
        <v>0</v>
      </c>
      <c r="Q33" s="300">
        <f>'Формат ФСТ'!AP34</f>
        <v>0</v>
      </c>
      <c r="R33" s="203">
        <f t="shared" si="3"/>
        <v>0</v>
      </c>
      <c r="S33" s="201">
        <f t="shared" si="4"/>
        <v>0</v>
      </c>
      <c r="T33" s="305">
        <f t="shared" si="5"/>
        <v>1</v>
      </c>
      <c r="U33" s="80">
        <f t="shared" si="28"/>
        <v>0</v>
      </c>
      <c r="V33" s="66">
        <f t="shared" si="29"/>
        <v>0</v>
      </c>
      <c r="W33" s="208">
        <f t="shared" si="30"/>
        <v>0</v>
      </c>
      <c r="X33" s="66">
        <f t="shared" si="31"/>
        <v>0</v>
      </c>
      <c r="Y33" s="66">
        <f t="shared" si="32"/>
        <v>0</v>
      </c>
      <c r="Z33" s="208">
        <f t="shared" si="33"/>
        <v>0</v>
      </c>
      <c r="AA33" s="66">
        <f t="shared" si="34"/>
        <v>0</v>
      </c>
      <c r="AB33" s="66">
        <f t="shared" si="35"/>
        <v>0</v>
      </c>
      <c r="AC33" s="208">
        <f t="shared" si="36"/>
        <v>0</v>
      </c>
      <c r="AD33" s="66">
        <f t="shared" si="37"/>
        <v>0</v>
      </c>
      <c r="AE33" s="66">
        <f t="shared" si="38"/>
        <v>0</v>
      </c>
      <c r="AF33" s="208">
        <f t="shared" si="39"/>
        <v>1</v>
      </c>
      <c r="AG33" s="66">
        <f t="shared" si="40"/>
        <v>0</v>
      </c>
      <c r="AH33" s="66">
        <f t="shared" si="41"/>
        <v>0</v>
      </c>
      <c r="AI33" s="208">
        <f t="shared" si="42"/>
        <v>0</v>
      </c>
      <c r="AJ33" s="66">
        <f t="shared" si="43"/>
        <v>0</v>
      </c>
      <c r="AK33" s="66">
        <f t="shared" si="44"/>
        <v>0</v>
      </c>
      <c r="AL33" s="298">
        <f t="shared" si="45"/>
        <v>1</v>
      </c>
      <c r="AM33" s="216">
        <f>'Формат ФСТ'!J34/1000</f>
        <v>0.69831</v>
      </c>
      <c r="AN33" s="80">
        <v>0</v>
      </c>
      <c r="AO33" s="66">
        <v>0</v>
      </c>
      <c r="AP33" s="208">
        <v>0</v>
      </c>
      <c r="AQ33" s="66">
        <v>0</v>
      </c>
      <c r="AR33" s="66">
        <v>0</v>
      </c>
      <c r="AS33" s="208">
        <v>0</v>
      </c>
      <c r="AT33" s="66">
        <v>0</v>
      </c>
      <c r="AU33" s="66">
        <v>0</v>
      </c>
      <c r="AV33" s="208">
        <v>0</v>
      </c>
      <c r="AW33" s="66">
        <v>0</v>
      </c>
      <c r="AX33" s="66">
        <v>0</v>
      </c>
      <c r="AY33" s="208">
        <v>0</v>
      </c>
      <c r="AZ33" s="66">
        <f t="shared" si="9"/>
        <v>0</v>
      </c>
      <c r="BA33" s="66">
        <f t="shared" si="10"/>
        <v>0</v>
      </c>
      <c r="BB33" s="208">
        <v>0</v>
      </c>
      <c r="BC33" s="66">
        <f t="shared" si="48"/>
        <v>0</v>
      </c>
      <c r="BD33" s="66">
        <f t="shared" si="49"/>
        <v>0</v>
      </c>
      <c r="BE33" s="208">
        <f t="shared" si="50"/>
        <v>0</v>
      </c>
      <c r="BF33" s="66">
        <f t="shared" si="51"/>
        <v>0</v>
      </c>
      <c r="BG33" s="66">
        <f t="shared" si="52"/>
        <v>0</v>
      </c>
      <c r="BH33" s="208">
        <f t="shared" si="53"/>
        <v>0</v>
      </c>
      <c r="BI33" s="66">
        <f t="shared" si="54"/>
        <v>0</v>
      </c>
      <c r="BJ33" s="66">
        <f t="shared" si="55"/>
        <v>0</v>
      </c>
      <c r="BK33" s="208">
        <f t="shared" si="58"/>
        <v>1</v>
      </c>
      <c r="BL33" s="66">
        <f t="shared" si="59"/>
        <v>0</v>
      </c>
      <c r="BM33" s="66">
        <f t="shared" si="59"/>
        <v>0</v>
      </c>
      <c r="BN33" s="208">
        <f t="shared" si="56"/>
        <v>0</v>
      </c>
      <c r="BO33" s="82">
        <f t="shared" si="57"/>
        <v>0</v>
      </c>
      <c r="BP33" s="82">
        <f t="shared" si="57"/>
        <v>0</v>
      </c>
      <c r="BQ33" s="212">
        <f t="shared" si="57"/>
        <v>1</v>
      </c>
      <c r="BR33" s="80">
        <v>0</v>
      </c>
      <c r="BS33" s="66">
        <v>0</v>
      </c>
      <c r="BT33" s="66">
        <v>0</v>
      </c>
      <c r="BU33" s="66">
        <v>0</v>
      </c>
      <c r="BV33" s="66">
        <f>'приложение 1'!AE35/1.18</f>
        <v>0</v>
      </c>
      <c r="BW33" s="82">
        <f>'приложение 1'!AF35/1.18</f>
        <v>0</v>
      </c>
      <c r="BX33" s="67">
        <f>'приложение 1'!AG35/1.18</f>
        <v>0</v>
      </c>
      <c r="BY33" s="67">
        <f>'приложение 1'!AH35/1.18</f>
        <v>0.69831</v>
      </c>
      <c r="BZ33" s="67">
        <f>'приложение 1'!AI35/1.18</f>
        <v>0</v>
      </c>
      <c r="CA33" s="83">
        <f t="shared" si="47"/>
        <v>0.69831</v>
      </c>
    </row>
    <row r="34" spans="1:79" s="51" customFormat="1" ht="24" customHeight="1">
      <c r="A34" s="40" t="s">
        <v>156</v>
      </c>
      <c r="B34" s="132" t="str">
        <f>'Формат ФСТ'!B35</f>
        <v>Приобретение МАЗ-5340В3</v>
      </c>
      <c r="C34" s="202">
        <f>'Формат ФСТ'!L35</f>
        <v>0</v>
      </c>
      <c r="D34" s="203">
        <f>'Формат ФСТ'!M35</f>
        <v>0</v>
      </c>
      <c r="E34" s="300">
        <f>'Формат ФСТ'!N35</f>
        <v>0</v>
      </c>
      <c r="F34" s="66">
        <f>'Формат ФСТ'!S35</f>
        <v>0</v>
      </c>
      <c r="G34" s="66">
        <f>'Формат ФСТ'!T35</f>
        <v>0</v>
      </c>
      <c r="H34" s="208">
        <f>'Формат ФСТ'!U35</f>
        <v>0</v>
      </c>
      <c r="I34" s="203">
        <f>'Формат ФСТ'!Z35</f>
        <v>0</v>
      </c>
      <c r="J34" s="203">
        <f>'Формат ФСТ'!AA35</f>
        <v>0</v>
      </c>
      <c r="K34" s="300">
        <f>'Формат ФСТ'!AB35</f>
        <v>0</v>
      </c>
      <c r="L34" s="203">
        <f>'Формат ФСТ'!AG35</f>
        <v>0</v>
      </c>
      <c r="M34" s="203">
        <f>'Формат ФСТ'!AH35</f>
        <v>0</v>
      </c>
      <c r="N34" s="300">
        <f>'Формат ФСТ'!AI35</f>
        <v>1</v>
      </c>
      <c r="O34" s="203">
        <f>'Формат ФСТ'!AN35</f>
        <v>0</v>
      </c>
      <c r="P34" s="203">
        <f>'Формат ФСТ'!AO35</f>
        <v>0</v>
      </c>
      <c r="Q34" s="300">
        <f>'Формат ФСТ'!AP35</f>
        <v>0</v>
      </c>
      <c r="R34" s="203">
        <f t="shared" si="3"/>
        <v>0</v>
      </c>
      <c r="S34" s="201">
        <f t="shared" si="4"/>
        <v>0</v>
      </c>
      <c r="T34" s="305">
        <f t="shared" si="5"/>
        <v>1</v>
      </c>
      <c r="U34" s="80">
        <f t="shared" si="28"/>
        <v>0</v>
      </c>
      <c r="V34" s="66">
        <f t="shared" si="29"/>
        <v>0</v>
      </c>
      <c r="W34" s="208">
        <f t="shared" si="30"/>
        <v>0</v>
      </c>
      <c r="X34" s="66">
        <f t="shared" si="31"/>
        <v>0</v>
      </c>
      <c r="Y34" s="66">
        <f t="shared" si="32"/>
        <v>0</v>
      </c>
      <c r="Z34" s="208">
        <f t="shared" si="33"/>
        <v>0</v>
      </c>
      <c r="AA34" s="66">
        <f t="shared" si="34"/>
        <v>0</v>
      </c>
      <c r="AB34" s="66">
        <f t="shared" si="35"/>
        <v>0</v>
      </c>
      <c r="AC34" s="208">
        <f t="shared" si="36"/>
        <v>0</v>
      </c>
      <c r="AD34" s="66">
        <f t="shared" si="37"/>
        <v>0</v>
      </c>
      <c r="AE34" s="66">
        <f t="shared" si="38"/>
        <v>0</v>
      </c>
      <c r="AF34" s="208">
        <f t="shared" si="39"/>
        <v>1</v>
      </c>
      <c r="AG34" s="66">
        <f t="shared" si="40"/>
        <v>0</v>
      </c>
      <c r="AH34" s="66">
        <f t="shared" si="41"/>
        <v>0</v>
      </c>
      <c r="AI34" s="208">
        <f t="shared" si="42"/>
        <v>0</v>
      </c>
      <c r="AJ34" s="66">
        <f t="shared" si="43"/>
        <v>0</v>
      </c>
      <c r="AK34" s="66">
        <f t="shared" si="44"/>
        <v>0</v>
      </c>
      <c r="AL34" s="298">
        <f t="shared" si="45"/>
        <v>1</v>
      </c>
      <c r="AM34" s="216">
        <f>'Формат ФСТ'!J35/1000</f>
        <v>1.9491500000000002</v>
      </c>
      <c r="AN34" s="80">
        <v>0</v>
      </c>
      <c r="AO34" s="66">
        <v>0</v>
      </c>
      <c r="AP34" s="208">
        <v>0</v>
      </c>
      <c r="AQ34" s="66">
        <v>0</v>
      </c>
      <c r="AR34" s="66">
        <v>0</v>
      </c>
      <c r="AS34" s="208">
        <v>0</v>
      </c>
      <c r="AT34" s="66">
        <v>0</v>
      </c>
      <c r="AU34" s="66">
        <v>0</v>
      </c>
      <c r="AV34" s="208">
        <v>0</v>
      </c>
      <c r="AW34" s="66">
        <v>0</v>
      </c>
      <c r="AX34" s="66">
        <v>0</v>
      </c>
      <c r="AY34" s="208">
        <f>W34</f>
        <v>0</v>
      </c>
      <c r="AZ34" s="66">
        <f t="shared" si="9"/>
        <v>0</v>
      </c>
      <c r="BA34" s="66">
        <f t="shared" si="10"/>
        <v>0</v>
      </c>
      <c r="BB34" s="208">
        <f t="shared" si="11"/>
        <v>0</v>
      </c>
      <c r="BC34" s="66">
        <f t="shared" si="48"/>
        <v>0</v>
      </c>
      <c r="BD34" s="66">
        <f t="shared" si="49"/>
        <v>0</v>
      </c>
      <c r="BE34" s="208">
        <f t="shared" si="50"/>
        <v>0</v>
      </c>
      <c r="BF34" s="66">
        <f t="shared" si="51"/>
        <v>0</v>
      </c>
      <c r="BG34" s="66">
        <f t="shared" si="52"/>
        <v>0</v>
      </c>
      <c r="BH34" s="208">
        <f t="shared" si="53"/>
        <v>0</v>
      </c>
      <c r="BI34" s="66">
        <f t="shared" si="54"/>
        <v>0</v>
      </c>
      <c r="BJ34" s="66">
        <f t="shared" si="55"/>
        <v>0</v>
      </c>
      <c r="BK34" s="208">
        <f t="shared" si="58"/>
        <v>1</v>
      </c>
      <c r="BL34" s="66">
        <f aca="true" t="shared" si="67" ref="BL34:BM37">AG34</f>
        <v>0</v>
      </c>
      <c r="BM34" s="66">
        <f t="shared" si="67"/>
        <v>0</v>
      </c>
      <c r="BN34" s="208">
        <f t="shared" si="56"/>
        <v>0</v>
      </c>
      <c r="BO34" s="82">
        <f t="shared" si="57"/>
        <v>0</v>
      </c>
      <c r="BP34" s="82">
        <f t="shared" si="57"/>
        <v>0</v>
      </c>
      <c r="BQ34" s="212">
        <f t="shared" si="57"/>
        <v>1</v>
      </c>
      <c r="BR34" s="80">
        <v>0</v>
      </c>
      <c r="BS34" s="66">
        <v>0</v>
      </c>
      <c r="BT34" s="66">
        <v>0</v>
      </c>
      <c r="BU34" s="66">
        <v>0</v>
      </c>
      <c r="BV34" s="66">
        <f>'приложение 1'!AE36/1.18</f>
        <v>0</v>
      </c>
      <c r="BW34" s="82">
        <f>'приложение 1'!AF36/1.18</f>
        <v>0</v>
      </c>
      <c r="BX34" s="67">
        <f>'приложение 1'!AG36/1.18</f>
        <v>0</v>
      </c>
      <c r="BY34" s="67">
        <f>'приложение 1'!AH36/1.18</f>
        <v>1.94915</v>
      </c>
      <c r="BZ34" s="67">
        <f>'приложение 1'!AI36/1.18</f>
        <v>0</v>
      </c>
      <c r="CA34" s="83">
        <f t="shared" si="47"/>
        <v>1.94915</v>
      </c>
    </row>
    <row r="35" spans="1:79" s="196" customFormat="1" ht="21" customHeight="1">
      <c r="A35" s="40" t="s">
        <v>157</v>
      </c>
      <c r="B35" s="132" t="str">
        <f>'Формат ФСТ'!B36</f>
        <v>Приобретение автоподъемника АПТ-18 на ГАЗ-3309</v>
      </c>
      <c r="C35" s="202">
        <f>'Формат ФСТ'!L36</f>
        <v>0</v>
      </c>
      <c r="D35" s="203">
        <f>'Формат ФСТ'!M36</f>
        <v>0</v>
      </c>
      <c r="E35" s="300">
        <f>'Формат ФСТ'!N36</f>
        <v>0</v>
      </c>
      <c r="F35" s="66">
        <f>'Формат ФСТ'!S36</f>
        <v>0</v>
      </c>
      <c r="G35" s="66">
        <f>'Формат ФСТ'!T36</f>
        <v>0</v>
      </c>
      <c r="H35" s="208">
        <f>'Формат ФСТ'!U36</f>
        <v>0</v>
      </c>
      <c r="I35" s="203">
        <f>'Формат ФСТ'!Z36</f>
        <v>0</v>
      </c>
      <c r="J35" s="203">
        <f>'Формат ФСТ'!AA36</f>
        <v>0</v>
      </c>
      <c r="K35" s="300">
        <f>'Формат ФСТ'!AB36</f>
        <v>0</v>
      </c>
      <c r="L35" s="203">
        <f>'Формат ФСТ'!AG36</f>
        <v>0</v>
      </c>
      <c r="M35" s="203">
        <f>'Формат ФСТ'!AH36</f>
        <v>0</v>
      </c>
      <c r="N35" s="300">
        <f>'Формат ФСТ'!AI36</f>
        <v>1</v>
      </c>
      <c r="O35" s="203">
        <f>'Формат ФСТ'!AN36</f>
        <v>0</v>
      </c>
      <c r="P35" s="203">
        <f>'Формат ФСТ'!AO36</f>
        <v>0</v>
      </c>
      <c r="Q35" s="300">
        <f>'Формат ФСТ'!AP36</f>
        <v>0</v>
      </c>
      <c r="R35" s="203">
        <f t="shared" si="3"/>
        <v>0</v>
      </c>
      <c r="S35" s="201">
        <f t="shared" si="4"/>
        <v>0</v>
      </c>
      <c r="T35" s="305">
        <f t="shared" si="5"/>
        <v>1</v>
      </c>
      <c r="U35" s="80">
        <f t="shared" si="28"/>
        <v>0</v>
      </c>
      <c r="V35" s="66">
        <f t="shared" si="29"/>
        <v>0</v>
      </c>
      <c r="W35" s="208">
        <f t="shared" si="30"/>
        <v>0</v>
      </c>
      <c r="X35" s="66">
        <f t="shared" si="31"/>
        <v>0</v>
      </c>
      <c r="Y35" s="66">
        <f t="shared" si="32"/>
        <v>0</v>
      </c>
      <c r="Z35" s="208">
        <f t="shared" si="33"/>
        <v>0</v>
      </c>
      <c r="AA35" s="66">
        <f t="shared" si="34"/>
        <v>0</v>
      </c>
      <c r="AB35" s="66">
        <f t="shared" si="35"/>
        <v>0</v>
      </c>
      <c r="AC35" s="208">
        <f t="shared" si="36"/>
        <v>0</v>
      </c>
      <c r="AD35" s="66">
        <f t="shared" si="37"/>
        <v>0</v>
      </c>
      <c r="AE35" s="66">
        <f t="shared" si="38"/>
        <v>0</v>
      </c>
      <c r="AF35" s="208">
        <f t="shared" si="39"/>
        <v>1</v>
      </c>
      <c r="AG35" s="66">
        <f t="shared" si="40"/>
        <v>0</v>
      </c>
      <c r="AH35" s="66">
        <f t="shared" si="41"/>
        <v>0</v>
      </c>
      <c r="AI35" s="208">
        <f t="shared" si="42"/>
        <v>0</v>
      </c>
      <c r="AJ35" s="66">
        <f t="shared" si="43"/>
        <v>0</v>
      </c>
      <c r="AK35" s="66">
        <f t="shared" si="44"/>
        <v>0</v>
      </c>
      <c r="AL35" s="298">
        <f t="shared" si="45"/>
        <v>1</v>
      </c>
      <c r="AM35" s="216">
        <f>'Формат ФСТ'!J36/1000</f>
        <v>2.58475</v>
      </c>
      <c r="AN35" s="80">
        <v>0</v>
      </c>
      <c r="AO35" s="66">
        <v>0</v>
      </c>
      <c r="AP35" s="208">
        <v>0</v>
      </c>
      <c r="AQ35" s="66">
        <v>0</v>
      </c>
      <c r="AR35" s="66">
        <v>0</v>
      </c>
      <c r="AS35" s="208">
        <v>0</v>
      </c>
      <c r="AT35" s="66">
        <v>0</v>
      </c>
      <c r="AU35" s="66">
        <v>0</v>
      </c>
      <c r="AV35" s="208">
        <v>0</v>
      </c>
      <c r="AW35" s="66">
        <v>0</v>
      </c>
      <c r="AX35" s="66">
        <v>0</v>
      </c>
      <c r="AY35" s="208">
        <f>W35</f>
        <v>0</v>
      </c>
      <c r="AZ35" s="66">
        <f t="shared" si="9"/>
        <v>0</v>
      </c>
      <c r="BA35" s="66">
        <f t="shared" si="10"/>
        <v>0</v>
      </c>
      <c r="BB35" s="208">
        <f t="shared" si="11"/>
        <v>0</v>
      </c>
      <c r="BC35" s="66">
        <f t="shared" si="48"/>
        <v>0</v>
      </c>
      <c r="BD35" s="66">
        <f t="shared" si="49"/>
        <v>0</v>
      </c>
      <c r="BE35" s="208">
        <f t="shared" si="50"/>
        <v>0</v>
      </c>
      <c r="BF35" s="66">
        <f t="shared" si="51"/>
        <v>0</v>
      </c>
      <c r="BG35" s="66">
        <f t="shared" si="52"/>
        <v>0</v>
      </c>
      <c r="BH35" s="208">
        <f t="shared" si="53"/>
        <v>0</v>
      </c>
      <c r="BI35" s="66">
        <f t="shared" si="54"/>
        <v>0</v>
      </c>
      <c r="BJ35" s="66">
        <f t="shared" si="55"/>
        <v>0</v>
      </c>
      <c r="BK35" s="208">
        <f t="shared" si="58"/>
        <v>1</v>
      </c>
      <c r="BL35" s="66">
        <f t="shared" si="67"/>
        <v>0</v>
      </c>
      <c r="BM35" s="66">
        <f t="shared" si="67"/>
        <v>0</v>
      </c>
      <c r="BN35" s="208">
        <f t="shared" si="56"/>
        <v>0</v>
      </c>
      <c r="BO35" s="82">
        <f t="shared" si="24"/>
        <v>0</v>
      </c>
      <c r="BP35" s="82">
        <f aca="true" t="shared" si="68" ref="BP35:BQ37">BA35+BD35+BG35+BJ35+BM35</f>
        <v>0</v>
      </c>
      <c r="BQ35" s="212">
        <f t="shared" si="68"/>
        <v>1</v>
      </c>
      <c r="BR35" s="80">
        <v>0</v>
      </c>
      <c r="BS35" s="66">
        <v>0</v>
      </c>
      <c r="BT35" s="66">
        <v>0</v>
      </c>
      <c r="BU35" s="66">
        <v>0</v>
      </c>
      <c r="BV35" s="66">
        <f>'приложение 1'!AE37/1.18</f>
        <v>0</v>
      </c>
      <c r="BW35" s="82">
        <f>'приложение 1'!AF37/1.18</f>
        <v>0</v>
      </c>
      <c r="BX35" s="67">
        <f>'приложение 1'!AG37/1.18</f>
        <v>0</v>
      </c>
      <c r="BY35" s="67">
        <f>'приложение 1'!AH37/1.18</f>
        <v>2.58475</v>
      </c>
      <c r="BZ35" s="67">
        <f>'приложение 1'!AI37/1.18</f>
        <v>0</v>
      </c>
      <c r="CA35" s="83">
        <f t="shared" si="47"/>
        <v>2.58475</v>
      </c>
    </row>
    <row r="36" spans="1:79" s="196" customFormat="1" ht="17.25" customHeight="1" thickBot="1">
      <c r="A36" s="321" t="s">
        <v>225</v>
      </c>
      <c r="B36" s="132" t="str">
        <f>'Формат ФСТ'!B37</f>
        <v>Приобретение LADA KALINA 21941</v>
      </c>
      <c r="C36" s="202">
        <f>'Формат ФСТ'!L37</f>
        <v>0</v>
      </c>
      <c r="D36" s="203">
        <f>'Формат ФСТ'!M37</f>
        <v>0</v>
      </c>
      <c r="E36" s="300">
        <f>'Формат ФСТ'!N37</f>
        <v>0</v>
      </c>
      <c r="F36" s="66">
        <f>'Формат ФСТ'!S37</f>
        <v>0</v>
      </c>
      <c r="G36" s="66">
        <f>'Формат ФСТ'!T37</f>
        <v>0</v>
      </c>
      <c r="H36" s="208">
        <f>'Формат ФСТ'!U37</f>
        <v>0</v>
      </c>
      <c r="I36" s="203">
        <f>'Формат ФСТ'!Z37</f>
        <v>0</v>
      </c>
      <c r="J36" s="203">
        <f>'Формат ФСТ'!AA37</f>
        <v>0</v>
      </c>
      <c r="K36" s="300">
        <f>'Формат ФСТ'!AB37</f>
        <v>0</v>
      </c>
      <c r="L36" s="203">
        <f>'Формат ФСТ'!AG37</f>
        <v>0</v>
      </c>
      <c r="M36" s="203">
        <f>'Формат ФСТ'!AH37</f>
        <v>0</v>
      </c>
      <c r="N36" s="300">
        <f>'Формат ФСТ'!AI37</f>
        <v>2</v>
      </c>
      <c r="O36" s="203">
        <f>'Формат ФСТ'!AN37</f>
        <v>0</v>
      </c>
      <c r="P36" s="203">
        <f>'Формат ФСТ'!AO37</f>
        <v>0</v>
      </c>
      <c r="Q36" s="300">
        <f>'Формат ФСТ'!AP37</f>
        <v>0</v>
      </c>
      <c r="R36" s="203">
        <f t="shared" si="3"/>
        <v>0</v>
      </c>
      <c r="S36" s="201">
        <f t="shared" si="4"/>
        <v>0</v>
      </c>
      <c r="T36" s="305">
        <f t="shared" si="5"/>
        <v>2</v>
      </c>
      <c r="U36" s="80">
        <f t="shared" si="28"/>
        <v>0</v>
      </c>
      <c r="V36" s="66">
        <f t="shared" si="29"/>
        <v>0</v>
      </c>
      <c r="W36" s="208">
        <f t="shared" si="30"/>
        <v>0</v>
      </c>
      <c r="X36" s="66">
        <f t="shared" si="31"/>
        <v>0</v>
      </c>
      <c r="Y36" s="66">
        <f t="shared" si="32"/>
        <v>0</v>
      </c>
      <c r="Z36" s="208">
        <f t="shared" si="33"/>
        <v>0</v>
      </c>
      <c r="AA36" s="66">
        <f t="shared" si="34"/>
        <v>0</v>
      </c>
      <c r="AB36" s="66">
        <f t="shared" si="35"/>
        <v>0</v>
      </c>
      <c r="AC36" s="208">
        <f t="shared" si="36"/>
        <v>0</v>
      </c>
      <c r="AD36" s="66">
        <f t="shared" si="37"/>
        <v>0</v>
      </c>
      <c r="AE36" s="66">
        <f t="shared" si="38"/>
        <v>0</v>
      </c>
      <c r="AF36" s="208">
        <f t="shared" si="39"/>
        <v>2</v>
      </c>
      <c r="AG36" s="66">
        <f t="shared" si="40"/>
        <v>0</v>
      </c>
      <c r="AH36" s="66">
        <f t="shared" si="41"/>
        <v>0</v>
      </c>
      <c r="AI36" s="208">
        <f t="shared" si="42"/>
        <v>0</v>
      </c>
      <c r="AJ36" s="66">
        <f t="shared" si="43"/>
        <v>0</v>
      </c>
      <c r="AK36" s="66">
        <f t="shared" si="44"/>
        <v>0</v>
      </c>
      <c r="AL36" s="298">
        <f t="shared" si="45"/>
        <v>2</v>
      </c>
      <c r="AM36" s="216">
        <f>'Формат ФСТ'!J37/1000</f>
        <v>0.79831</v>
      </c>
      <c r="AN36" s="80">
        <v>0</v>
      </c>
      <c r="AO36" s="66">
        <v>0</v>
      </c>
      <c r="AP36" s="208">
        <v>0</v>
      </c>
      <c r="AQ36" s="66">
        <v>0</v>
      </c>
      <c r="AR36" s="66">
        <v>0</v>
      </c>
      <c r="AS36" s="208">
        <v>0</v>
      </c>
      <c r="AT36" s="66">
        <v>0</v>
      </c>
      <c r="AU36" s="66">
        <v>0</v>
      </c>
      <c r="AV36" s="208">
        <v>0</v>
      </c>
      <c r="AW36" s="66">
        <v>0</v>
      </c>
      <c r="AX36" s="66">
        <v>0</v>
      </c>
      <c r="AY36" s="208">
        <f>W36</f>
        <v>0</v>
      </c>
      <c r="AZ36" s="66">
        <f t="shared" si="9"/>
        <v>0</v>
      </c>
      <c r="BA36" s="66">
        <f t="shared" si="10"/>
        <v>0</v>
      </c>
      <c r="BB36" s="208">
        <f t="shared" si="11"/>
        <v>0</v>
      </c>
      <c r="BC36" s="66">
        <f t="shared" si="48"/>
        <v>0</v>
      </c>
      <c r="BD36" s="66">
        <f t="shared" si="49"/>
        <v>0</v>
      </c>
      <c r="BE36" s="208">
        <f t="shared" si="50"/>
        <v>0</v>
      </c>
      <c r="BF36" s="66">
        <f t="shared" si="51"/>
        <v>0</v>
      </c>
      <c r="BG36" s="66">
        <f t="shared" si="52"/>
        <v>0</v>
      </c>
      <c r="BH36" s="208">
        <f t="shared" si="53"/>
        <v>0</v>
      </c>
      <c r="BI36" s="66">
        <f t="shared" si="54"/>
        <v>0</v>
      </c>
      <c r="BJ36" s="66">
        <f t="shared" si="55"/>
        <v>0</v>
      </c>
      <c r="BK36" s="208">
        <f t="shared" si="58"/>
        <v>2</v>
      </c>
      <c r="BL36" s="66">
        <f t="shared" si="67"/>
        <v>0</v>
      </c>
      <c r="BM36" s="66">
        <f t="shared" si="67"/>
        <v>0</v>
      </c>
      <c r="BN36" s="208">
        <f t="shared" si="56"/>
        <v>0</v>
      </c>
      <c r="BO36" s="82">
        <f>AZ36+BC36+BF36+BI36+BL36</f>
        <v>0</v>
      </c>
      <c r="BP36" s="82">
        <f t="shared" si="68"/>
        <v>0</v>
      </c>
      <c r="BQ36" s="212">
        <f t="shared" si="68"/>
        <v>2</v>
      </c>
      <c r="BR36" s="80">
        <v>0</v>
      </c>
      <c r="BS36" s="66">
        <v>0</v>
      </c>
      <c r="BT36" s="66">
        <v>0</v>
      </c>
      <c r="BU36" s="66">
        <v>0</v>
      </c>
      <c r="BV36" s="66">
        <f>'приложение 1'!AE38/1.18</f>
        <v>0</v>
      </c>
      <c r="BW36" s="82">
        <f>'приложение 1'!AF38/1.18</f>
        <v>0</v>
      </c>
      <c r="BX36" s="67">
        <f>'приложение 1'!AG38/1.18</f>
        <v>0</v>
      </c>
      <c r="BY36" s="67">
        <f>'приложение 1'!AH38/1.18</f>
        <v>0.79831</v>
      </c>
      <c r="BZ36" s="67">
        <f>'приложение 1'!AI38/1.18</f>
        <v>0</v>
      </c>
      <c r="CA36" s="83">
        <f t="shared" si="47"/>
        <v>0.79831</v>
      </c>
    </row>
    <row r="37" spans="1:79" s="196" customFormat="1" ht="20.25" customHeight="1" thickBot="1">
      <c r="A37" s="321" t="s">
        <v>256</v>
      </c>
      <c r="B37" s="288" t="str">
        <f>'Формат ФСТ'!B38</f>
        <v>Приобретение LADA Largus</v>
      </c>
      <c r="C37" s="289">
        <f>'Формат ФСТ'!L38</f>
        <v>0</v>
      </c>
      <c r="D37" s="290">
        <f>'Формат ФСТ'!M38</f>
        <v>0</v>
      </c>
      <c r="E37" s="301">
        <f>'Формат ФСТ'!N38</f>
        <v>0</v>
      </c>
      <c r="F37" s="291">
        <f>'Формат ФСТ'!S38</f>
        <v>0</v>
      </c>
      <c r="G37" s="291">
        <f>'Формат ФСТ'!T38</f>
        <v>0</v>
      </c>
      <c r="H37" s="292">
        <f>'Формат ФСТ'!U38</f>
        <v>0</v>
      </c>
      <c r="I37" s="290">
        <f>'Формат ФСТ'!Z38</f>
        <v>0</v>
      </c>
      <c r="J37" s="290">
        <f>'Формат ФСТ'!AA38</f>
        <v>0</v>
      </c>
      <c r="K37" s="301">
        <f>'Формат ФСТ'!AB38</f>
        <v>0</v>
      </c>
      <c r="L37" s="290">
        <f>'Формат ФСТ'!AG38</f>
        <v>0</v>
      </c>
      <c r="M37" s="290">
        <f>'Формат ФСТ'!AH38</f>
        <v>0</v>
      </c>
      <c r="N37" s="301">
        <f>'Формат ФСТ'!AI38</f>
        <v>2</v>
      </c>
      <c r="O37" s="290">
        <f>'Формат ФСТ'!AN38</f>
        <v>0</v>
      </c>
      <c r="P37" s="290">
        <f>'Формат ФСТ'!AO38</f>
        <v>0</v>
      </c>
      <c r="Q37" s="301">
        <f>'Формат ФСТ'!AP38</f>
        <v>0</v>
      </c>
      <c r="R37" s="290">
        <f t="shared" si="3"/>
        <v>0</v>
      </c>
      <c r="S37" s="290">
        <f t="shared" si="4"/>
        <v>0</v>
      </c>
      <c r="T37" s="306">
        <f t="shared" si="5"/>
        <v>2</v>
      </c>
      <c r="U37" s="80">
        <f t="shared" si="28"/>
        <v>0</v>
      </c>
      <c r="V37" s="66">
        <f t="shared" si="29"/>
        <v>0</v>
      </c>
      <c r="W37" s="208">
        <f t="shared" si="30"/>
        <v>0</v>
      </c>
      <c r="X37" s="66">
        <f t="shared" si="31"/>
        <v>0</v>
      </c>
      <c r="Y37" s="66">
        <f t="shared" si="32"/>
        <v>0</v>
      </c>
      <c r="Z37" s="208">
        <f t="shared" si="33"/>
        <v>0</v>
      </c>
      <c r="AA37" s="66">
        <f t="shared" si="34"/>
        <v>0</v>
      </c>
      <c r="AB37" s="66">
        <f t="shared" si="35"/>
        <v>0</v>
      </c>
      <c r="AC37" s="208">
        <f t="shared" si="36"/>
        <v>0</v>
      </c>
      <c r="AD37" s="66">
        <f t="shared" si="37"/>
        <v>0</v>
      </c>
      <c r="AE37" s="66">
        <f t="shared" si="38"/>
        <v>0</v>
      </c>
      <c r="AF37" s="208">
        <f t="shared" si="39"/>
        <v>2</v>
      </c>
      <c r="AG37" s="66">
        <f t="shared" si="40"/>
        <v>0</v>
      </c>
      <c r="AH37" s="66">
        <f t="shared" si="41"/>
        <v>0</v>
      </c>
      <c r="AI37" s="208">
        <f t="shared" si="42"/>
        <v>0</v>
      </c>
      <c r="AJ37" s="66">
        <f t="shared" si="43"/>
        <v>0</v>
      </c>
      <c r="AK37" s="66">
        <f t="shared" si="44"/>
        <v>0</v>
      </c>
      <c r="AL37" s="298">
        <f t="shared" si="45"/>
        <v>2</v>
      </c>
      <c r="AM37" s="293">
        <f>'Формат ФСТ'!J38/1000</f>
        <v>0.9305</v>
      </c>
      <c r="AN37" s="294">
        <v>0</v>
      </c>
      <c r="AO37" s="291">
        <v>0</v>
      </c>
      <c r="AP37" s="292">
        <v>0</v>
      </c>
      <c r="AQ37" s="291">
        <v>0</v>
      </c>
      <c r="AR37" s="291">
        <v>0</v>
      </c>
      <c r="AS37" s="292">
        <v>0</v>
      </c>
      <c r="AT37" s="291">
        <v>0</v>
      </c>
      <c r="AU37" s="291">
        <v>0</v>
      </c>
      <c r="AV37" s="292">
        <v>0</v>
      </c>
      <c r="AW37" s="291">
        <v>0</v>
      </c>
      <c r="AX37" s="291">
        <v>0</v>
      </c>
      <c r="AY37" s="292">
        <f>W37</f>
        <v>0</v>
      </c>
      <c r="AZ37" s="291">
        <f t="shared" si="9"/>
        <v>0</v>
      </c>
      <c r="BA37" s="291">
        <f t="shared" si="10"/>
        <v>0</v>
      </c>
      <c r="BB37" s="292">
        <f t="shared" si="11"/>
        <v>0</v>
      </c>
      <c r="BC37" s="291">
        <f t="shared" si="48"/>
        <v>0</v>
      </c>
      <c r="BD37" s="291">
        <f t="shared" si="49"/>
        <v>0</v>
      </c>
      <c r="BE37" s="292">
        <f t="shared" si="50"/>
        <v>0</v>
      </c>
      <c r="BF37" s="291">
        <f t="shared" si="51"/>
        <v>0</v>
      </c>
      <c r="BG37" s="291">
        <f t="shared" si="52"/>
        <v>0</v>
      </c>
      <c r="BH37" s="292">
        <f t="shared" si="53"/>
        <v>0</v>
      </c>
      <c r="BI37" s="291">
        <f t="shared" si="54"/>
        <v>0</v>
      </c>
      <c r="BJ37" s="291">
        <f t="shared" si="55"/>
        <v>0</v>
      </c>
      <c r="BK37" s="292">
        <f t="shared" si="58"/>
        <v>2</v>
      </c>
      <c r="BL37" s="291">
        <f t="shared" si="67"/>
        <v>0</v>
      </c>
      <c r="BM37" s="291">
        <f t="shared" si="67"/>
        <v>0</v>
      </c>
      <c r="BN37" s="292">
        <f t="shared" si="56"/>
        <v>0</v>
      </c>
      <c r="BO37" s="295">
        <f>AZ37+BC37+BF37+BI37+BL37</f>
        <v>0</v>
      </c>
      <c r="BP37" s="295">
        <f t="shared" si="68"/>
        <v>0</v>
      </c>
      <c r="BQ37" s="296">
        <f t="shared" si="68"/>
        <v>2</v>
      </c>
      <c r="BR37" s="294">
        <v>0</v>
      </c>
      <c r="BS37" s="291">
        <v>0</v>
      </c>
      <c r="BT37" s="291">
        <v>0</v>
      </c>
      <c r="BU37" s="291">
        <v>0</v>
      </c>
      <c r="BV37" s="291">
        <f>'приложение 1'!AE39/1.18</f>
        <v>0</v>
      </c>
      <c r="BW37" s="295">
        <f>'приложение 1'!AF39/1.18</f>
        <v>0</v>
      </c>
      <c r="BX37" s="308">
        <f>'приложение 1'!AG39/1.18</f>
        <v>0</v>
      </c>
      <c r="BY37" s="308">
        <f>'приложение 1'!AH39/1.18</f>
        <v>0.9305000000000001</v>
      </c>
      <c r="BZ37" s="308">
        <f>'приложение 1'!AI39/1.18</f>
        <v>0</v>
      </c>
      <c r="CA37" s="297">
        <f t="shared" si="47"/>
        <v>0.9305000000000001</v>
      </c>
    </row>
    <row r="38" ht="10.5" customHeight="1"/>
    <row r="39" spans="1:69" s="46" customFormat="1" ht="10.5">
      <c r="A39" s="199"/>
      <c r="B39" s="46" t="s">
        <v>190</v>
      </c>
      <c r="E39" s="204"/>
      <c r="H39" s="204"/>
      <c r="K39" s="204"/>
      <c r="N39" s="204"/>
      <c r="Q39" s="204"/>
      <c r="T39" s="204"/>
      <c r="W39" s="204"/>
      <c r="Z39" s="204"/>
      <c r="AC39" s="204"/>
      <c r="AF39" s="204"/>
      <c r="AI39" s="204"/>
      <c r="AL39" s="204"/>
      <c r="AM39" s="47"/>
      <c r="AP39" s="204"/>
      <c r="AS39" s="204"/>
      <c r="AV39" s="204"/>
      <c r="AY39" s="204"/>
      <c r="BB39" s="204"/>
      <c r="BE39" s="204"/>
      <c r="BH39" s="204"/>
      <c r="BK39" s="204"/>
      <c r="BN39" s="204"/>
      <c r="BQ39" s="204"/>
    </row>
    <row r="40" spans="1:69" s="46" customFormat="1" ht="10.5">
      <c r="A40" s="199"/>
      <c r="B40" s="46" t="s">
        <v>191</v>
      </c>
      <c r="E40" s="204"/>
      <c r="H40" s="204"/>
      <c r="K40" s="204"/>
      <c r="N40" s="204"/>
      <c r="Q40" s="204"/>
      <c r="T40" s="204"/>
      <c r="W40" s="204"/>
      <c r="Z40" s="204"/>
      <c r="AC40" s="204"/>
      <c r="AF40" s="204"/>
      <c r="AI40" s="204"/>
      <c r="AL40" s="204"/>
      <c r="AM40" s="47"/>
      <c r="AP40" s="204"/>
      <c r="AS40" s="204"/>
      <c r="AV40" s="204"/>
      <c r="AY40" s="204"/>
      <c r="BB40" s="204"/>
      <c r="BE40" s="204"/>
      <c r="BH40" s="204"/>
      <c r="BK40" s="204"/>
      <c r="BN40" s="204"/>
      <c r="BQ40" s="204"/>
    </row>
    <row r="41" spans="1:69" s="46" customFormat="1" ht="10.5">
      <c r="A41" s="199"/>
      <c r="B41" s="46" t="s">
        <v>192</v>
      </c>
      <c r="E41" s="204"/>
      <c r="H41" s="204"/>
      <c r="K41" s="204"/>
      <c r="N41" s="204"/>
      <c r="Q41" s="204"/>
      <c r="T41" s="204"/>
      <c r="W41" s="204"/>
      <c r="Z41" s="204"/>
      <c r="AC41" s="204"/>
      <c r="AF41" s="204"/>
      <c r="AI41" s="204"/>
      <c r="AL41" s="204"/>
      <c r="AP41" s="204"/>
      <c r="AS41" s="204"/>
      <c r="AV41" s="204"/>
      <c r="AY41" s="204"/>
      <c r="BB41" s="204"/>
      <c r="BE41" s="204"/>
      <c r="BH41" s="204"/>
      <c r="BK41" s="204"/>
      <c r="BN41" s="204"/>
      <c r="BQ41" s="204"/>
    </row>
    <row r="42" spans="1:69" s="46" customFormat="1" ht="10.5">
      <c r="A42" s="199"/>
      <c r="B42" s="46" t="s">
        <v>193</v>
      </c>
      <c r="E42" s="204"/>
      <c r="H42" s="204"/>
      <c r="K42" s="204"/>
      <c r="N42" s="204"/>
      <c r="Q42" s="204"/>
      <c r="T42" s="204"/>
      <c r="W42" s="204"/>
      <c r="Z42" s="204"/>
      <c r="AC42" s="204"/>
      <c r="AF42" s="204"/>
      <c r="AI42" s="204"/>
      <c r="AL42" s="204"/>
      <c r="AP42" s="204"/>
      <c r="AS42" s="204"/>
      <c r="AV42" s="204"/>
      <c r="AY42" s="204"/>
      <c r="BB42" s="204"/>
      <c r="BE42" s="204"/>
      <c r="BH42" s="204"/>
      <c r="BK42" s="204"/>
      <c r="BN42" s="204"/>
      <c r="BQ42" s="204"/>
    </row>
    <row r="46" spans="2:19" ht="15">
      <c r="B46" s="448" t="s">
        <v>229</v>
      </c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</row>
  </sheetData>
  <sheetProtection/>
  <mergeCells count="42">
    <mergeCell ref="B46:S46"/>
    <mergeCell ref="C7:T8"/>
    <mergeCell ref="C9:E9"/>
    <mergeCell ref="F9:H9"/>
    <mergeCell ref="I9:K9"/>
    <mergeCell ref="L9:N9"/>
    <mergeCell ref="O9:Q9"/>
    <mergeCell ref="R9:T9"/>
    <mergeCell ref="U7:AL8"/>
    <mergeCell ref="AN9:AP9"/>
    <mergeCell ref="AQ9:AS9"/>
    <mergeCell ref="AT9:AV9"/>
    <mergeCell ref="AW9:AY9"/>
    <mergeCell ref="AN8:BB8"/>
    <mergeCell ref="AD9:AF9"/>
    <mergeCell ref="BY1:CA1"/>
    <mergeCell ref="BY2:CA2"/>
    <mergeCell ref="BX3:CA3"/>
    <mergeCell ref="BC8:BE9"/>
    <mergeCell ref="BO8:BQ9"/>
    <mergeCell ref="AN7:CA7"/>
    <mergeCell ref="A4:CA4"/>
    <mergeCell ref="AG9:AI9"/>
    <mergeCell ref="A5:CA5"/>
    <mergeCell ref="BI8:BK9"/>
    <mergeCell ref="A7:A10"/>
    <mergeCell ref="B7:B10"/>
    <mergeCell ref="BZ8:BZ9"/>
    <mergeCell ref="BY8:BY9"/>
    <mergeCell ref="AZ9:BB9"/>
    <mergeCell ref="U9:W9"/>
    <mergeCell ref="X9:Z9"/>
    <mergeCell ref="AA9:AC9"/>
    <mergeCell ref="AJ9:AL9"/>
    <mergeCell ref="BF8:BH9"/>
    <mergeCell ref="BW8:BW9"/>
    <mergeCell ref="BX8:BX9"/>
    <mergeCell ref="AM7:AM9"/>
    <mergeCell ref="BR10:CA10"/>
    <mergeCell ref="BR8:BV8"/>
    <mergeCell ref="CA8:CA9"/>
    <mergeCell ref="BL8:BN9"/>
  </mergeCells>
  <printOptions/>
  <pageMargins left="0.4724409448818898" right="0.2362204724409449" top="0.3937007874015748" bottom="0.3937007874015748" header="0.1968503937007874" footer="0.1968503937007874"/>
  <pageSetup fitToHeight="0" fitToWidth="1" horizontalDpi="600" verticalDpi="600" orientation="landscape" paperSize="8" scale="5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Долгушина Анастасия Владимировна</cp:lastModifiedBy>
  <cp:lastPrinted>2017-10-15T13:28:31Z</cp:lastPrinted>
  <dcterms:created xsi:type="dcterms:W3CDTF">2009-07-27T10:10:26Z</dcterms:created>
  <dcterms:modified xsi:type="dcterms:W3CDTF">2017-11-14T07:44:38Z</dcterms:modified>
  <cp:category/>
  <cp:version/>
  <cp:contentType/>
  <cp:contentStatus/>
</cp:coreProperties>
</file>